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0" windowWidth="14148" windowHeight="8436" tabRatio="916" activeTab="0"/>
  </bookViews>
  <sheets>
    <sheet name="Содержание" sheetId="1" r:id="rId1"/>
    <sheet name="Инвестиции по ФС" sheetId="2" r:id="rId2"/>
    <sheet name="Инвестиции по источникам" sheetId="3" r:id="rId3"/>
    <sheet name="ВЭД 2005-2016" sheetId="4" r:id="rId4"/>
    <sheet name="ВЭД с 2017" sheetId="5" r:id="rId5"/>
  </sheets>
  <definedNames>
    <definedName name="_Toc28394543" localSheetId="3">'ВЭД 2005-2016'!$A$1</definedName>
    <definedName name="_Toc530192948" localSheetId="3">'ВЭД 2005-2016'!$A$1</definedName>
    <definedName name="_xlnm.Print_Titles" localSheetId="3">'ВЭД 2005-2016'!$6:$6</definedName>
  </definedNames>
  <calcPr fullCalcOnLoad="1"/>
</workbook>
</file>

<file path=xl/sharedStrings.xml><?xml version="1.0" encoding="utf-8"?>
<sst xmlns="http://schemas.openxmlformats.org/spreadsheetml/2006/main" count="396" uniqueCount="125">
  <si>
    <t>(в фактически действовавших ценах)</t>
  </si>
  <si>
    <t>в том числе:</t>
  </si>
  <si>
    <r>
      <t xml:space="preserve">Инвестиции в основной капитал </t>
    </r>
    <r>
      <rPr>
        <sz val="10"/>
        <color indexed="8"/>
        <rFont val="Arial"/>
        <family val="2"/>
      </rPr>
      <t>- всего</t>
    </r>
  </si>
  <si>
    <t>сельское хозяйство, охота и лесное хозяйство</t>
  </si>
  <si>
    <t>рыболовство, рыбоводство</t>
  </si>
  <si>
    <t>-</t>
  </si>
  <si>
    <t>добыча полезных ископаемых</t>
  </si>
  <si>
    <t>к</t>
  </si>
  <si>
    <t>обрабатывающие производства</t>
  </si>
  <si>
    <t>из них:</t>
  </si>
  <si>
    <t>производство пищевых продуктов, включая напитки, и табака</t>
  </si>
  <si>
    <t>текстильное и швейное производство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</si>
  <si>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</si>
  <si>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</si>
  <si>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</si>
  <si>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</si>
  <si>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</si>
  <si>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</si>
  <si>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</si>
  <si>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</si>
  <si>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</si>
  <si>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</si>
  <si>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(без субъектов малого предпринимательства и объема инвестиций, не наблюдаемых прямыми статистическими методами)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</si>
  <si>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</si>
  <si>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</si>
  <si>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</si>
  <si>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торговля автотранспортными средствами и мотоциклами, их техническое обслуживание и ремонт</t>
  </si>
  <si>
    <t>оптовая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</si>
  <si>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</si>
  <si>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</si>
  <si>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</si>
  <si>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>из них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</si>
  <si>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</si>
  <si>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</si>
  <si>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</si>
  <si>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</si>
  <si>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</si>
  <si>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</si>
  <si>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 Инвестиции в основной капитал по видам экономической деятельности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</si>
  <si>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</si>
  <si>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</si>
  <si>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</si>
  <si>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</si>
  <si>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</si>
  <si>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</si>
  <si>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</si>
  <si>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</si>
  <si>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</si>
  <si>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</si>
  <si>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</si>
  <si>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</si>
  <si>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</si>
  <si>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</si>
  <si>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</si>
  <si>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</si>
  <si>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</si>
  <si>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</si>
  <si>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</si>
  <si>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</si>
  <si>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</si>
  <si>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</si>
  <si>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</si>
  <si>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электрическое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</si>
  <si>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</si>
  <si>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</si>
  <si>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</si>
  <si>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</si>
  <si>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</si>
  <si>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</si>
  <si>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</si>
  <si>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</si>
  <si>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</si>
  <si>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</si>
  <si>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</si>
  <si>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</si>
  <si>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</si>
  <si>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</si>
  <si>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</si>
  <si>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</si>
  <si>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</si>
  <si>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</si>
  <si>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к - информация не публикуется в целях обеспечения конфиденциальности первичных статистических данных, полученных от организаций, в соответствии с Федеральным законом от 29.11.2007 г. № 282-ФЗ "Об официальном статистическом учете и системе государственной статистики в Российской Федерации" (п.5 ст. 4; ч. 1 ст.9).</t>
  </si>
  <si>
    <t>Содержание:</t>
  </si>
  <si>
    <t>1.</t>
  </si>
  <si>
    <t>2.</t>
  </si>
  <si>
    <t>Ответственный исполнитель:</t>
  </si>
  <si>
    <t>Акимова Мария Петровна</t>
  </si>
  <si>
    <t>Контактный телефон 8 (8162) 77-31-32</t>
  </si>
  <si>
    <r>
      <t xml:space="preserve">Обновлено: </t>
    </r>
    <r>
      <rPr>
        <sz val="12"/>
        <rFont val="Times New Roman"/>
        <family val="1"/>
      </rPr>
      <t>07.08.2023 г.</t>
    </r>
  </si>
  <si>
    <t>3.</t>
  </si>
  <si>
    <t>4.</t>
  </si>
  <si>
    <t>Обновлено: 07.08.2023</t>
  </si>
  <si>
    <t>Инвестиции в основной капитал по формам собственности</t>
  </si>
  <si>
    <t>Миллионов рублей</t>
  </si>
  <si>
    <t>российская</t>
  </si>
  <si>
    <t>из нее:</t>
  </si>
  <si>
    <t>государственная</t>
  </si>
  <si>
    <t>муниципальная</t>
  </si>
  <si>
    <t>частная</t>
  </si>
  <si>
    <t>потребительской кооперации</t>
  </si>
  <si>
    <t>общественных и религиозных организаций (объединений)</t>
  </si>
  <si>
    <t xml:space="preserve">смешанная российская </t>
  </si>
  <si>
    <t>собственность государственных корпораций</t>
  </si>
  <si>
    <t>х</t>
  </si>
  <si>
    <t>иностранная</t>
  </si>
  <si>
    <t>совместная российская и иностранная</t>
  </si>
  <si>
    <t>В процентах к итогу</t>
  </si>
  <si>
    <t>Инвестиций в основной капитал по источникам финансирования</t>
  </si>
  <si>
    <t>собственные средства</t>
  </si>
  <si>
    <t>привлеченные средства</t>
  </si>
  <si>
    <t>из них</t>
  </si>
  <si>
    <t>кредиты банков</t>
  </si>
  <si>
    <t>заемные средства других организаций</t>
  </si>
  <si>
    <t>инвестиции из-за рубежа</t>
  </si>
  <si>
    <t>бюджетные средства</t>
  </si>
  <si>
    <t>в том числе из</t>
  </si>
  <si>
    <t>федерального бюджета</t>
  </si>
  <si>
    <t>областного бюджета</t>
  </si>
  <si>
    <t>местного бюджета</t>
  </si>
  <si>
    <t>средства государственных внебюджетных фондов</t>
  </si>
  <si>
    <t>средства организаций и населения, привлеченные для долевого строительства</t>
  </si>
  <si>
    <r>
      <t xml:space="preserve">прочие </t>
    </r>
    <r>
      <rPr>
        <vertAlign val="superscript"/>
        <sz val="10"/>
        <color indexed="8"/>
        <rFont val="Arial"/>
        <family val="2"/>
      </rPr>
      <t>1)</t>
    </r>
  </si>
  <si>
    <r>
      <t>1)</t>
    </r>
    <r>
      <rPr>
        <sz val="9"/>
        <color indexed="8"/>
        <rFont val="Arial"/>
        <family val="2"/>
      </rPr>
      <t xml:space="preserve"> с 2021 г.- включая средства организаций и населения, привлеченные для долевого строительства.</t>
    </r>
  </si>
  <si>
    <t>Инвестиции в основной капитал по видам экономической деятельности  с 2005 по 2016 гг.</t>
  </si>
  <si>
    <t>Инвестиции в основной капитал по видам экономической деятельности с 2017 по 2022 гг.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</si>
</sst>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12"/>
      <name val="Arial Cyr"/>
      <family val="0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2"/>
      <color theme="10"/>
      <name val="Times New Roman"/>
      <family val="1"/>
    </font>
    <font>
      <sz val="9"/>
      <color theme="1"/>
      <name val="Arial"/>
      <family val="2"/>
    </font>
    <font>
      <b/>
      <sz val="11"/>
      <color rgb="FF0000FF"/>
      <name val="Arial Cyr"/>
      <family val="0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 val="single"/>
      <sz val="14"/>
      <color theme="1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E3F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3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177" fontId="3" fillId="0" borderId="11" xfId="0" applyNumberFormat="1" applyFont="1" applyBorder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177" fontId="3" fillId="0" borderId="13" xfId="0" applyNumberFormat="1" applyFont="1" applyBorder="1" applyAlignment="1">
      <alignment horizontal="right" wrapText="1"/>
    </xf>
    <xf numFmtId="177" fontId="2" fillId="0" borderId="14" xfId="0" applyNumberFormat="1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177" fontId="2" fillId="0" borderId="13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 wrapText="1"/>
    </xf>
    <xf numFmtId="177" fontId="3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right" wrapText="1"/>
    </xf>
    <xf numFmtId="177" fontId="2" fillId="0" borderId="15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 wrapText="1"/>
    </xf>
    <xf numFmtId="177" fontId="3" fillId="0" borderId="10" xfId="0" applyNumberFormat="1" applyFont="1" applyFill="1" applyBorder="1" applyAlignment="1">
      <alignment horizontal="right" wrapText="1"/>
    </xf>
    <xf numFmtId="177" fontId="56" fillId="0" borderId="11" xfId="0" applyNumberFormat="1" applyFont="1" applyBorder="1" applyAlignment="1">
      <alignment/>
    </xf>
    <xf numFmtId="177" fontId="56" fillId="0" borderId="12" xfId="0" applyNumberFormat="1" applyFont="1" applyBorder="1" applyAlignment="1">
      <alignment/>
    </xf>
    <xf numFmtId="177" fontId="56" fillId="0" borderId="11" xfId="0" applyNumberFormat="1" applyFont="1" applyFill="1" applyBorder="1" applyAlignment="1">
      <alignment/>
    </xf>
    <xf numFmtId="177" fontId="56" fillId="0" borderId="12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7" fillId="33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77" fontId="2" fillId="0" borderId="13" xfId="0" applyNumberFormat="1" applyFont="1" applyFill="1" applyBorder="1" applyAlignment="1">
      <alignment horizontal="right" wrapText="1"/>
    </xf>
    <xf numFmtId="177" fontId="2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 indent="2"/>
    </xf>
    <xf numFmtId="177" fontId="3" fillId="0" borderId="13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177" fontId="5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8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 indent="2"/>
    </xf>
    <xf numFmtId="177" fontId="56" fillId="0" borderId="13" xfId="0" applyNumberFormat="1" applyFont="1" applyFill="1" applyBorder="1" applyAlignment="1">
      <alignment horizontal="right"/>
    </xf>
    <xf numFmtId="0" fontId="5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7" fontId="56" fillId="0" borderId="18" xfId="0" applyNumberFormat="1" applyFont="1" applyFill="1" applyBorder="1" applyAlignment="1">
      <alignment horizontal="right"/>
    </xf>
    <xf numFmtId="0" fontId="56" fillId="0" borderId="12" xfId="0" applyFont="1" applyBorder="1" applyAlignment="1">
      <alignment horizontal="right"/>
    </xf>
    <xf numFmtId="177" fontId="56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7" fillId="0" borderId="0" xfId="42" applyFont="1" applyAlignment="1">
      <alignment horizontal="left" indent="2"/>
    </xf>
    <xf numFmtId="0" fontId="57" fillId="0" borderId="0" xfId="42" applyFont="1" applyAlignment="1">
      <alignment/>
    </xf>
    <xf numFmtId="0" fontId="10" fillId="0" borderId="0" xfId="0" applyFont="1" applyAlignment="1">
      <alignment wrapText="1"/>
    </xf>
    <xf numFmtId="0" fontId="12" fillId="0" borderId="0" xfId="42" applyFont="1" applyAlignment="1">
      <alignment/>
    </xf>
    <xf numFmtId="0" fontId="9" fillId="0" borderId="0" xfId="43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0" fillId="0" borderId="0" xfId="0" applyAlignment="1">
      <alignment horizontal="right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right" wrapText="1"/>
    </xf>
    <xf numFmtId="177" fontId="60" fillId="0" borderId="11" xfId="0" applyNumberFormat="1" applyFont="1" applyBorder="1" applyAlignment="1">
      <alignment/>
    </xf>
    <xf numFmtId="177" fontId="6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6" fillId="0" borderId="11" xfId="0" applyFont="1" applyBorder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56" fillId="0" borderId="12" xfId="0" applyFont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" fillId="0" borderId="22" xfId="0" applyFont="1" applyBorder="1" applyAlignment="1">
      <alignment vertical="top" wrapText="1"/>
    </xf>
    <xf numFmtId="177" fontId="3" fillId="0" borderId="12" xfId="0" applyNumberFormat="1" applyFont="1" applyFill="1" applyBorder="1" applyAlignment="1">
      <alignment horizontal="right" wrapText="1"/>
    </xf>
    <xf numFmtId="177" fontId="3" fillId="0" borderId="16" xfId="0" applyNumberFormat="1" applyFont="1" applyFill="1" applyBorder="1" applyAlignment="1">
      <alignment horizontal="right" wrapText="1"/>
    </xf>
    <xf numFmtId="177" fontId="3" fillId="0" borderId="16" xfId="0" applyNumberFormat="1" applyFont="1" applyBorder="1" applyAlignment="1">
      <alignment horizontal="right" wrapText="1"/>
    </xf>
    <xf numFmtId="177" fontId="3" fillId="0" borderId="12" xfId="0" applyNumberFormat="1" applyFont="1" applyBorder="1" applyAlignment="1">
      <alignment horizontal="right" wrapText="1"/>
    </xf>
    <xf numFmtId="177" fontId="0" fillId="0" borderId="0" xfId="0" applyNumberFormat="1" applyAlignment="1">
      <alignment/>
    </xf>
    <xf numFmtId="0" fontId="58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3"/>
    </xf>
    <xf numFmtId="0" fontId="3" fillId="0" borderId="12" xfId="0" applyFont="1" applyBorder="1" applyAlignment="1">
      <alignment horizontal="left" wrapText="1" indent="1"/>
    </xf>
    <xf numFmtId="0" fontId="61" fillId="0" borderId="0" xfId="0" applyFont="1" applyAlignment="1">
      <alignment horizontal="left" vertical="center"/>
    </xf>
    <xf numFmtId="49" fontId="11" fillId="0" borderId="0" xfId="0" applyNumberFormat="1" applyFont="1" applyAlignment="1">
      <alignment/>
    </xf>
    <xf numFmtId="0" fontId="62" fillId="0" borderId="0" xfId="42" applyFont="1" applyAlignment="1">
      <alignment/>
    </xf>
    <xf numFmtId="0" fontId="63" fillId="0" borderId="0" xfId="0" applyFont="1" applyAlignment="1">
      <alignment/>
    </xf>
    <xf numFmtId="0" fontId="62" fillId="0" borderId="0" xfId="42" applyFont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6" sqref="B6:O6"/>
    </sheetView>
  </sheetViews>
  <sheetFormatPr defaultColWidth="9.140625" defaultRowHeight="15"/>
  <sheetData>
    <row r="1" spans="1:15" ht="15">
      <c r="A1" s="51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08" customFormat="1" ht="18">
      <c r="A3" s="106" t="s">
        <v>83</v>
      </c>
      <c r="B3" s="107" t="s">
        <v>92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108" customFormat="1" ht="18">
      <c r="A4" s="106" t="s">
        <v>84</v>
      </c>
      <c r="B4" s="107" t="s">
        <v>107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s="108" customFormat="1" ht="18">
      <c r="A5" s="106" t="s">
        <v>89</v>
      </c>
      <c r="B5" s="109" t="s">
        <v>123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s="108" customFormat="1" ht="18">
      <c r="A6" s="106" t="s">
        <v>90</v>
      </c>
      <c r="B6" s="109" t="s">
        <v>124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5">
      <c r="A7" s="53"/>
      <c r="B7" s="54"/>
      <c r="C7" s="5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">
      <c r="A8" s="53"/>
      <c r="B8" s="51" t="s">
        <v>85</v>
      </c>
      <c r="C8" s="5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">
      <c r="A9" s="53"/>
      <c r="B9" s="53" t="s">
        <v>86</v>
      </c>
      <c r="C9" s="57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5">
      <c r="A10" s="53"/>
      <c r="B10" s="53" t="s">
        <v>87</v>
      </c>
      <c r="C10" s="57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5">
      <c r="A11" s="53"/>
      <c r="B11" s="53"/>
      <c r="C11" s="57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5">
      <c r="A12" s="53"/>
      <c r="B12" s="58" t="s">
        <v>88</v>
      </c>
      <c r="C12" s="59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</sheetData>
  <sheetProtection/>
  <mergeCells count="4">
    <mergeCell ref="B5:O5"/>
    <mergeCell ref="B6:O6"/>
    <mergeCell ref="B3:O3"/>
    <mergeCell ref="B4:O4"/>
  </mergeCells>
  <hyperlinks>
    <hyperlink ref="B5" location="'ВРП по субъектам РФ'!A1" display="Валовой региональный продукт по субъектам Российской Федерации в 1998-2019гг."/>
    <hyperlink ref="B5:L5" location="'1'!A1" display="Валовой региональный продукт по субъекту Российской Федерации  1998-2015гг."/>
    <hyperlink ref="B6" location="'ВРП по субъектам РФ'!A1" display="Валовой региональный продукт по субъектам Российской Федерации в 1998-2019гг."/>
    <hyperlink ref="B6:L6" location="'2'!A1" display="Валовой региональный продукт по субъекту Российской Федерации  2016-2019гг."/>
    <hyperlink ref="B6:O6" location="'ВЭД с 2017'!A1" display="Видовая структура инвестиций в основной капитал Новгородской области с 2017 по 2022 гг."/>
    <hyperlink ref="B5:O5" location="'ВЭД 2005-2016'!A1" display=" Инвестиции в основной капитал по видам экономической деятельности  с 2000 по 2016 гг."/>
    <hyperlink ref="B3:O3" location="'Инвестиции по ФС'!A1" display="Инвестиции в основной капитал по формам собственности"/>
    <hyperlink ref="B4:O4" location="'Инвестиции по источникам'!A1" display="Инвестиций в основной капитал по источникам финансирова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28.140625" style="0" customWidth="1"/>
    <col min="2" max="19" width="8.140625" style="0" customWidth="1"/>
  </cols>
  <sheetData>
    <row r="1" spans="1:31" ht="21" customHeight="1">
      <c r="A1" s="60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7"/>
      <c r="Z1" s="67"/>
      <c r="AA1" s="67"/>
      <c r="AB1" s="67"/>
      <c r="AC1" s="67"/>
      <c r="AD1" s="67"/>
      <c r="AE1" s="67"/>
    </row>
    <row r="2" spans="1:31" ht="14.2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8"/>
      <c r="Z2" s="68"/>
      <c r="AA2" s="68"/>
      <c r="AB2" s="68"/>
      <c r="AC2" s="68"/>
      <c r="AD2" s="68"/>
      <c r="AE2" s="68"/>
    </row>
    <row r="3" spans="1:24" ht="22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X3" s="70" t="s">
        <v>0</v>
      </c>
    </row>
    <row r="4" spans="1:24" ht="22.5" customHeight="1">
      <c r="A4" s="32"/>
      <c r="B4" s="32">
        <v>2000</v>
      </c>
      <c r="C4" s="32">
        <v>2001</v>
      </c>
      <c r="D4" s="32">
        <v>2002</v>
      </c>
      <c r="E4" s="32">
        <v>2003</v>
      </c>
      <c r="F4" s="32">
        <v>2004</v>
      </c>
      <c r="G4" s="32">
        <v>2005</v>
      </c>
      <c r="H4" s="32">
        <v>2006</v>
      </c>
      <c r="I4" s="32">
        <v>2007</v>
      </c>
      <c r="J4" s="32">
        <v>2008</v>
      </c>
      <c r="K4" s="32">
        <v>2009</v>
      </c>
      <c r="L4" s="32">
        <v>2010</v>
      </c>
      <c r="M4" s="32">
        <v>2011</v>
      </c>
      <c r="N4" s="32">
        <v>2012</v>
      </c>
      <c r="O4" s="32">
        <v>2013</v>
      </c>
      <c r="P4" s="32">
        <v>2014</v>
      </c>
      <c r="Q4" s="32">
        <v>2015</v>
      </c>
      <c r="R4" s="32">
        <v>2016</v>
      </c>
      <c r="S4" s="32">
        <v>2017</v>
      </c>
      <c r="T4" s="32">
        <v>2018</v>
      </c>
      <c r="U4" s="32">
        <v>2019</v>
      </c>
      <c r="V4" s="32">
        <v>2020</v>
      </c>
      <c r="W4" s="32">
        <v>2021</v>
      </c>
      <c r="X4" s="32">
        <v>2022</v>
      </c>
    </row>
    <row r="5" spans="1:24" ht="22.5" customHeight="1">
      <c r="A5" s="71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</row>
    <row r="6" spans="1:24" ht="26.25">
      <c r="A6" s="3" t="s">
        <v>2</v>
      </c>
      <c r="B6" s="74">
        <v>4328.2</v>
      </c>
      <c r="C6" s="15">
        <v>7028.4</v>
      </c>
      <c r="D6" s="74">
        <v>4237.3</v>
      </c>
      <c r="E6" s="15">
        <v>8016.1</v>
      </c>
      <c r="F6" s="74">
        <v>6796</v>
      </c>
      <c r="G6" s="74">
        <v>10834.1</v>
      </c>
      <c r="H6" s="74">
        <v>14810.3</v>
      </c>
      <c r="I6" s="74">
        <v>16760.1</v>
      </c>
      <c r="J6" s="74">
        <v>23002.6</v>
      </c>
      <c r="K6" s="74">
        <v>27589.9</v>
      </c>
      <c r="L6" s="74">
        <v>30477.2</v>
      </c>
      <c r="M6" s="74">
        <v>26777.5</v>
      </c>
      <c r="N6" s="74">
        <v>30431.4</v>
      </c>
      <c r="O6" s="74">
        <v>39897.5</v>
      </c>
      <c r="P6" s="74">
        <v>50276.7</v>
      </c>
      <c r="Q6" s="15">
        <v>59640</v>
      </c>
      <c r="R6" s="74">
        <v>71102.6</v>
      </c>
      <c r="S6" s="75">
        <v>62787.4</v>
      </c>
      <c r="T6" s="75">
        <v>54434.6</v>
      </c>
      <c r="U6" s="75">
        <v>41119.4</v>
      </c>
      <c r="V6" s="76">
        <v>38593.1</v>
      </c>
      <c r="W6" s="76">
        <v>36071.9</v>
      </c>
      <c r="X6" s="76">
        <v>45882.3</v>
      </c>
    </row>
    <row r="7" spans="1:24" ht="14.25">
      <c r="A7" s="5" t="s">
        <v>1</v>
      </c>
      <c r="B7" s="77"/>
      <c r="C7" s="78"/>
      <c r="D7" s="77"/>
      <c r="E7" s="7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  <c r="R7" s="77"/>
      <c r="S7" s="26"/>
      <c r="T7" s="26"/>
      <c r="U7" s="40"/>
      <c r="V7" s="38"/>
      <c r="W7" s="40"/>
      <c r="X7" s="40"/>
    </row>
    <row r="8" spans="1:24" ht="14.25">
      <c r="A8" s="2" t="s">
        <v>94</v>
      </c>
      <c r="B8" s="77">
        <v>3531.3</v>
      </c>
      <c r="C8" s="78">
        <v>5722.9</v>
      </c>
      <c r="D8" s="77">
        <v>2872</v>
      </c>
      <c r="E8" s="78">
        <v>3582.7</v>
      </c>
      <c r="F8" s="77">
        <v>3790.1</v>
      </c>
      <c r="G8" s="77">
        <v>6325.7</v>
      </c>
      <c r="H8" s="77">
        <v>8693.7</v>
      </c>
      <c r="I8" s="77">
        <v>11976.8</v>
      </c>
      <c r="J8" s="77">
        <v>15703.2</v>
      </c>
      <c r="K8" s="77">
        <v>23423.6</v>
      </c>
      <c r="L8" s="77">
        <v>27007.3</v>
      </c>
      <c r="M8" s="77">
        <v>23041.3</v>
      </c>
      <c r="N8" s="77">
        <v>22877.5</v>
      </c>
      <c r="O8" s="77">
        <v>30334.8</v>
      </c>
      <c r="P8" s="77">
        <v>37303.5</v>
      </c>
      <c r="Q8" s="78">
        <v>41385</v>
      </c>
      <c r="R8" s="77">
        <v>55186.5</v>
      </c>
      <c r="S8" s="26">
        <v>54973.2</v>
      </c>
      <c r="T8" s="26">
        <v>38449.6</v>
      </c>
      <c r="U8" s="26">
        <v>31110.8</v>
      </c>
      <c r="V8" s="39">
        <v>26900.3</v>
      </c>
      <c r="W8" s="79">
        <v>24035.4</v>
      </c>
      <c r="X8" s="79">
        <v>34348.6</v>
      </c>
    </row>
    <row r="9" spans="1:24" ht="14.25">
      <c r="A9" s="6" t="s">
        <v>95</v>
      </c>
      <c r="B9" s="77"/>
      <c r="C9" s="78"/>
      <c r="D9" s="77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7"/>
      <c r="S9" s="26"/>
      <c r="T9" s="26"/>
      <c r="U9" s="26"/>
      <c r="V9" s="39"/>
      <c r="W9" s="79"/>
      <c r="X9" s="79"/>
    </row>
    <row r="10" spans="1:24" ht="14.25">
      <c r="A10" s="80" t="s">
        <v>96</v>
      </c>
      <c r="B10" s="77">
        <v>2957.5</v>
      </c>
      <c r="C10" s="78">
        <v>4707.3</v>
      </c>
      <c r="D10" s="77">
        <v>1168</v>
      </c>
      <c r="E10" s="78">
        <v>632.8</v>
      </c>
      <c r="F10" s="77">
        <v>1323.2</v>
      </c>
      <c r="G10" s="77">
        <v>2171.5</v>
      </c>
      <c r="H10" s="77">
        <v>2660.2</v>
      </c>
      <c r="I10" s="77">
        <v>4550.4</v>
      </c>
      <c r="J10" s="77">
        <v>5741.6</v>
      </c>
      <c r="K10" s="77">
        <v>7465.8</v>
      </c>
      <c r="L10" s="77">
        <v>3676.1</v>
      </c>
      <c r="M10" s="77">
        <v>3532.2</v>
      </c>
      <c r="N10" s="77">
        <v>4967.7</v>
      </c>
      <c r="O10" s="77">
        <v>10100.1</v>
      </c>
      <c r="P10" s="77">
        <v>22027.3</v>
      </c>
      <c r="Q10" s="78">
        <v>30155.6</v>
      </c>
      <c r="R10" s="77">
        <v>40201.3</v>
      </c>
      <c r="S10" s="26">
        <v>35800.3</v>
      </c>
      <c r="T10" s="26">
        <v>21399.6</v>
      </c>
      <c r="U10" s="26">
        <v>19384.4</v>
      </c>
      <c r="V10" s="39">
        <v>9983.5</v>
      </c>
      <c r="W10" s="79">
        <v>6207.5</v>
      </c>
      <c r="X10" s="79">
        <v>8815.4</v>
      </c>
    </row>
    <row r="11" spans="1:24" ht="14.25">
      <c r="A11" s="80" t="s">
        <v>97</v>
      </c>
      <c r="B11" s="77">
        <v>183.3</v>
      </c>
      <c r="C11" s="78">
        <v>168.9</v>
      </c>
      <c r="D11" s="77">
        <v>233.6</v>
      </c>
      <c r="E11" s="78">
        <v>313.3</v>
      </c>
      <c r="F11" s="77">
        <v>297.1</v>
      </c>
      <c r="G11" s="77">
        <v>309.5</v>
      </c>
      <c r="H11" s="77">
        <v>315.3</v>
      </c>
      <c r="I11" s="77">
        <v>363.6</v>
      </c>
      <c r="J11" s="77">
        <v>639.6</v>
      </c>
      <c r="K11" s="77">
        <v>1698.7</v>
      </c>
      <c r="L11" s="77">
        <v>852.3</v>
      </c>
      <c r="M11" s="77">
        <v>1777.6</v>
      </c>
      <c r="N11" s="77">
        <v>1631.9</v>
      </c>
      <c r="O11" s="77">
        <v>1143</v>
      </c>
      <c r="P11" s="77">
        <v>1030.9</v>
      </c>
      <c r="Q11" s="78">
        <v>1112.3</v>
      </c>
      <c r="R11" s="77">
        <v>2251.6</v>
      </c>
      <c r="S11" s="26">
        <v>1842.2</v>
      </c>
      <c r="T11" s="26">
        <v>1455</v>
      </c>
      <c r="U11" s="26">
        <v>1537.7</v>
      </c>
      <c r="V11" s="39">
        <v>2598.5</v>
      </c>
      <c r="W11" s="79">
        <v>2780.4</v>
      </c>
      <c r="X11" s="79">
        <v>4082.9</v>
      </c>
    </row>
    <row r="12" spans="1:24" ht="14.25">
      <c r="A12" s="80" t="s">
        <v>98</v>
      </c>
      <c r="B12" s="77">
        <v>216.9</v>
      </c>
      <c r="C12" s="78">
        <v>528.5</v>
      </c>
      <c r="D12" s="77">
        <v>1048.6</v>
      </c>
      <c r="E12" s="78">
        <v>2155</v>
      </c>
      <c r="F12" s="77">
        <v>1555.9</v>
      </c>
      <c r="G12" s="77">
        <v>3056.3</v>
      </c>
      <c r="H12" s="77">
        <v>4968.6</v>
      </c>
      <c r="I12" s="77">
        <v>5981.7</v>
      </c>
      <c r="J12" s="77">
        <v>8184.2</v>
      </c>
      <c r="K12" s="77">
        <v>12849.5</v>
      </c>
      <c r="L12" s="77">
        <v>20499.4</v>
      </c>
      <c r="M12" s="77">
        <v>15205.4</v>
      </c>
      <c r="N12" s="77">
        <v>10446.2</v>
      </c>
      <c r="O12" s="77">
        <v>17524</v>
      </c>
      <c r="P12" s="77">
        <v>13243.6</v>
      </c>
      <c r="Q12" s="78">
        <v>9459.3</v>
      </c>
      <c r="R12" s="77">
        <v>12132.9</v>
      </c>
      <c r="S12" s="26">
        <v>16411.3</v>
      </c>
      <c r="T12" s="26">
        <v>14971.6</v>
      </c>
      <c r="U12" s="26">
        <v>9505.3</v>
      </c>
      <c r="V12" s="39">
        <v>13011.2</v>
      </c>
      <c r="W12" s="79">
        <v>13634.5</v>
      </c>
      <c r="X12" s="79">
        <v>18605.7</v>
      </c>
    </row>
    <row r="13" spans="1:24" ht="14.25">
      <c r="A13" s="80" t="s">
        <v>99</v>
      </c>
      <c r="B13" s="77">
        <v>21.5</v>
      </c>
      <c r="C13" s="78">
        <v>34.9</v>
      </c>
      <c r="D13" s="77">
        <v>48.1</v>
      </c>
      <c r="E13" s="78">
        <v>43.6</v>
      </c>
      <c r="F13" s="77">
        <v>57.2</v>
      </c>
      <c r="G13" s="77">
        <v>81.7</v>
      </c>
      <c r="H13" s="77">
        <v>57</v>
      </c>
      <c r="I13" s="77">
        <v>88.5</v>
      </c>
      <c r="J13" s="77">
        <v>124.1</v>
      </c>
      <c r="K13" s="77">
        <v>229.3</v>
      </c>
      <c r="L13" s="77">
        <v>367.2</v>
      </c>
      <c r="M13" s="77">
        <v>242.3</v>
      </c>
      <c r="N13" s="77">
        <v>64.9</v>
      </c>
      <c r="O13" s="77">
        <v>72.5</v>
      </c>
      <c r="P13" s="77">
        <v>53.5</v>
      </c>
      <c r="Q13" s="78">
        <v>28.2</v>
      </c>
      <c r="R13" s="77">
        <v>13.9</v>
      </c>
      <c r="S13" s="26">
        <v>22.6</v>
      </c>
      <c r="T13" s="26">
        <v>16.6</v>
      </c>
      <c r="U13" s="26">
        <v>10.4</v>
      </c>
      <c r="V13" s="39">
        <v>12.9</v>
      </c>
      <c r="W13" s="79">
        <v>8.1</v>
      </c>
      <c r="X13" s="42" t="s">
        <v>7</v>
      </c>
    </row>
    <row r="14" spans="1:24" ht="30" customHeight="1">
      <c r="A14" s="80" t="s">
        <v>100</v>
      </c>
      <c r="B14" s="77">
        <v>5.1</v>
      </c>
      <c r="C14" s="78">
        <v>1.2</v>
      </c>
      <c r="D14" s="77">
        <v>16.3</v>
      </c>
      <c r="E14" s="78">
        <v>45</v>
      </c>
      <c r="F14" s="77">
        <v>0.7</v>
      </c>
      <c r="G14" s="77">
        <v>0.7</v>
      </c>
      <c r="H14" s="77">
        <v>2.1</v>
      </c>
      <c r="I14" s="77">
        <v>1.2</v>
      </c>
      <c r="J14" s="77">
        <v>1.7</v>
      </c>
      <c r="K14" s="77">
        <v>0.6</v>
      </c>
      <c r="L14" s="77">
        <v>2.2</v>
      </c>
      <c r="M14" s="77">
        <v>1.1</v>
      </c>
      <c r="N14" s="77">
        <v>5.4</v>
      </c>
      <c r="O14" s="77">
        <v>4.2</v>
      </c>
      <c r="P14" s="77">
        <v>14.8</v>
      </c>
      <c r="Q14" s="78">
        <v>3.8</v>
      </c>
      <c r="R14" s="77" t="s">
        <v>7</v>
      </c>
      <c r="S14" s="26">
        <v>284.2</v>
      </c>
      <c r="T14" s="26">
        <v>15.5</v>
      </c>
      <c r="U14" s="26">
        <v>7.6</v>
      </c>
      <c r="V14" s="39">
        <v>7.6</v>
      </c>
      <c r="W14" s="79">
        <v>38.3</v>
      </c>
      <c r="X14" s="79">
        <v>84.8</v>
      </c>
    </row>
    <row r="15" spans="1:24" ht="14.25">
      <c r="A15" s="80" t="s">
        <v>101</v>
      </c>
      <c r="B15" s="77">
        <v>146.9</v>
      </c>
      <c r="C15" s="78">
        <v>282.1</v>
      </c>
      <c r="D15" s="77">
        <v>357.5</v>
      </c>
      <c r="E15" s="78">
        <v>393.1</v>
      </c>
      <c r="F15" s="77">
        <v>556</v>
      </c>
      <c r="G15" s="77">
        <v>706</v>
      </c>
      <c r="H15" s="77">
        <v>690.4</v>
      </c>
      <c r="I15" s="77">
        <v>991.4</v>
      </c>
      <c r="J15" s="77">
        <v>1012</v>
      </c>
      <c r="K15" s="77">
        <v>1179.7</v>
      </c>
      <c r="L15" s="77">
        <v>1610.2</v>
      </c>
      <c r="M15" s="77">
        <v>2279.9</v>
      </c>
      <c r="N15" s="77">
        <v>5757.2</v>
      </c>
      <c r="O15" s="77">
        <v>1377.1</v>
      </c>
      <c r="P15" s="77">
        <v>744.1</v>
      </c>
      <c r="Q15" s="78">
        <v>625.1</v>
      </c>
      <c r="R15" s="77">
        <v>572.7</v>
      </c>
      <c r="S15" s="26">
        <v>569.6</v>
      </c>
      <c r="T15" s="26">
        <v>580.9</v>
      </c>
      <c r="U15" s="26">
        <v>655.9</v>
      </c>
      <c r="V15" s="39">
        <v>1275.5</v>
      </c>
      <c r="W15" s="79">
        <v>1309.3</v>
      </c>
      <c r="X15" s="79">
        <v>2701.1</v>
      </c>
    </row>
    <row r="16" spans="1:24" ht="30" customHeight="1">
      <c r="A16" s="80" t="s">
        <v>102</v>
      </c>
      <c r="B16" s="77" t="s">
        <v>103</v>
      </c>
      <c r="C16" s="77" t="s">
        <v>103</v>
      </c>
      <c r="D16" s="77" t="s">
        <v>103</v>
      </c>
      <c r="E16" s="77" t="s">
        <v>103</v>
      </c>
      <c r="F16" s="77" t="s">
        <v>103</v>
      </c>
      <c r="G16" s="77" t="s">
        <v>103</v>
      </c>
      <c r="H16" s="77" t="s">
        <v>103</v>
      </c>
      <c r="I16" s="77" t="s">
        <v>103</v>
      </c>
      <c r="J16" s="77" t="s">
        <v>103</v>
      </c>
      <c r="K16" s="77" t="s">
        <v>103</v>
      </c>
      <c r="L16" s="77" t="s">
        <v>103</v>
      </c>
      <c r="M16" s="77">
        <v>2.8</v>
      </c>
      <c r="N16" s="77">
        <v>4.1</v>
      </c>
      <c r="O16" s="77">
        <v>113.9</v>
      </c>
      <c r="P16" s="77">
        <v>189.3</v>
      </c>
      <c r="Q16" s="78" t="s">
        <v>7</v>
      </c>
      <c r="R16" s="77" t="s">
        <v>7</v>
      </c>
      <c r="S16" s="39" t="s">
        <v>7</v>
      </c>
      <c r="T16" s="39" t="s">
        <v>7</v>
      </c>
      <c r="U16" s="39" t="s">
        <v>7</v>
      </c>
      <c r="V16" s="39" t="s">
        <v>7</v>
      </c>
      <c r="W16" s="79">
        <v>57.3</v>
      </c>
      <c r="X16" s="26">
        <v>55</v>
      </c>
    </row>
    <row r="17" spans="1:24" ht="14.25">
      <c r="A17" s="2" t="s">
        <v>104</v>
      </c>
      <c r="B17" s="77">
        <v>95.8</v>
      </c>
      <c r="C17" s="78">
        <v>414.6</v>
      </c>
      <c r="D17" s="77">
        <v>230.5</v>
      </c>
      <c r="E17" s="78">
        <v>384.4</v>
      </c>
      <c r="F17" s="77">
        <v>604.9</v>
      </c>
      <c r="G17" s="77">
        <v>2369.2</v>
      </c>
      <c r="H17" s="77">
        <v>3157.5</v>
      </c>
      <c r="I17" s="77">
        <v>2042.2</v>
      </c>
      <c r="J17" s="77">
        <v>4310.2</v>
      </c>
      <c r="K17" s="77">
        <v>2065.5</v>
      </c>
      <c r="L17" s="77">
        <v>1510.8</v>
      </c>
      <c r="M17" s="77">
        <v>948.1</v>
      </c>
      <c r="N17" s="77">
        <v>2710.5</v>
      </c>
      <c r="O17" s="77">
        <v>1970.7</v>
      </c>
      <c r="P17" s="77">
        <v>2792.3</v>
      </c>
      <c r="Q17" s="78">
        <v>6156.9</v>
      </c>
      <c r="R17" s="77">
        <v>5411.5</v>
      </c>
      <c r="S17" s="26">
        <v>3155.2</v>
      </c>
      <c r="T17" s="26">
        <v>6584.9</v>
      </c>
      <c r="U17" s="26">
        <v>3066.5</v>
      </c>
      <c r="V17" s="39">
        <v>1505.7</v>
      </c>
      <c r="W17" s="79">
        <v>3326.1</v>
      </c>
      <c r="X17" s="79">
        <v>1401.1</v>
      </c>
    </row>
    <row r="18" spans="1:24" ht="26.25">
      <c r="A18" s="2" t="s">
        <v>105</v>
      </c>
      <c r="B18" s="77">
        <v>701.2</v>
      </c>
      <c r="C18" s="78">
        <v>890.9</v>
      </c>
      <c r="D18" s="77">
        <v>1134.8</v>
      </c>
      <c r="E18" s="78">
        <v>4048.9</v>
      </c>
      <c r="F18" s="77">
        <v>2401.1</v>
      </c>
      <c r="G18" s="77">
        <v>2139.3</v>
      </c>
      <c r="H18" s="77">
        <v>2959.1</v>
      </c>
      <c r="I18" s="77">
        <v>2741</v>
      </c>
      <c r="J18" s="77">
        <v>2989.2</v>
      </c>
      <c r="K18" s="77">
        <v>2100.8</v>
      </c>
      <c r="L18" s="77">
        <v>1959.1</v>
      </c>
      <c r="M18" s="77">
        <v>2788.1</v>
      </c>
      <c r="N18" s="77">
        <v>4843.5</v>
      </c>
      <c r="O18" s="77">
        <v>7592.1</v>
      </c>
      <c r="P18" s="77">
        <v>10180.9</v>
      </c>
      <c r="Q18" s="78">
        <v>12098.2</v>
      </c>
      <c r="R18" s="77">
        <v>10504.6</v>
      </c>
      <c r="S18" s="26">
        <v>4659</v>
      </c>
      <c r="T18" s="26">
        <v>9400.1</v>
      </c>
      <c r="U18" s="26">
        <v>6942.2</v>
      </c>
      <c r="V18" s="39">
        <v>10187.2</v>
      </c>
      <c r="W18" s="81">
        <v>8710.4</v>
      </c>
      <c r="X18" s="79">
        <v>10132.6</v>
      </c>
    </row>
    <row r="19" spans="1:24" ht="20.25" customHeight="1">
      <c r="A19" s="82" t="s">
        <v>106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ht="26.25">
      <c r="A20" s="3" t="s">
        <v>2</v>
      </c>
      <c r="B20" s="83">
        <v>100</v>
      </c>
      <c r="C20" s="83">
        <v>100</v>
      </c>
      <c r="D20" s="83">
        <v>100</v>
      </c>
      <c r="E20" s="83">
        <v>100</v>
      </c>
      <c r="F20" s="83">
        <v>100</v>
      </c>
      <c r="G20" s="83">
        <v>100</v>
      </c>
      <c r="H20" s="83">
        <v>100</v>
      </c>
      <c r="I20" s="83">
        <v>100</v>
      </c>
      <c r="J20" s="83">
        <v>100</v>
      </c>
      <c r="K20" s="83">
        <v>100</v>
      </c>
      <c r="L20" s="83">
        <v>100</v>
      </c>
      <c r="M20" s="83">
        <v>100</v>
      </c>
      <c r="N20" s="83">
        <v>100</v>
      </c>
      <c r="O20" s="83">
        <v>100</v>
      </c>
      <c r="P20" s="83">
        <v>100</v>
      </c>
      <c r="Q20" s="84">
        <v>100</v>
      </c>
      <c r="R20" s="83">
        <v>100</v>
      </c>
      <c r="S20" s="85">
        <v>100</v>
      </c>
      <c r="T20" s="85">
        <v>100</v>
      </c>
      <c r="U20" s="85">
        <v>100</v>
      </c>
      <c r="V20" s="86">
        <v>100</v>
      </c>
      <c r="W20" s="86">
        <v>100</v>
      </c>
      <c r="X20" s="86">
        <v>100</v>
      </c>
    </row>
    <row r="21" spans="1:24" ht="14.25">
      <c r="A21" s="5" t="s">
        <v>1</v>
      </c>
      <c r="B21" s="77"/>
      <c r="C21" s="78"/>
      <c r="D21" s="77"/>
      <c r="E21" s="7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  <c r="R21" s="77"/>
      <c r="S21" s="79"/>
      <c r="T21" s="79"/>
      <c r="U21" s="40"/>
      <c r="V21" s="38"/>
      <c r="W21" s="40"/>
      <c r="X21" s="40"/>
    </row>
    <row r="22" spans="1:24" ht="14.25">
      <c r="A22" s="2" t="s">
        <v>94</v>
      </c>
      <c r="B22" s="20">
        <f>B8/4328.2*100</f>
        <v>81.58818908553211</v>
      </c>
      <c r="C22" s="24">
        <f>C8/7028.4*100</f>
        <v>81.42535996812931</v>
      </c>
      <c r="D22" s="20">
        <f>D8/4237.3*100</f>
        <v>67.77901021877139</v>
      </c>
      <c r="E22" s="12">
        <f>E8/8016.1*100</f>
        <v>44.69380372001347</v>
      </c>
      <c r="F22" s="11">
        <f>F8/6796*100</f>
        <v>55.76957033549147</v>
      </c>
      <c r="G22" s="11">
        <f>G8/10834.1*100</f>
        <v>58.38694492389769</v>
      </c>
      <c r="H22" s="11">
        <f>H8/14810.3*100</f>
        <v>58.70036393590947</v>
      </c>
      <c r="I22" s="11">
        <f>I8/16760.1*100</f>
        <v>71.46019415158621</v>
      </c>
      <c r="J22" s="11">
        <f>J8/23002.6*100</f>
        <v>68.26706546216515</v>
      </c>
      <c r="K22" s="11">
        <f>K8/27589.9*100</f>
        <v>84.8991841217257</v>
      </c>
      <c r="L22" s="11">
        <f>L8/30477.2*100</f>
        <v>88.61476776081791</v>
      </c>
      <c r="M22" s="11">
        <f>M8/26777.5*100</f>
        <v>86.04724115395388</v>
      </c>
      <c r="N22" s="11">
        <f>N8/30431.4*100</f>
        <v>75.1772839895634</v>
      </c>
      <c r="O22" s="11">
        <f>O8/39897.5*100</f>
        <v>76.031831568394</v>
      </c>
      <c r="P22" s="11">
        <f>P8/50276.7*100</f>
        <v>74.196397138237</v>
      </c>
      <c r="Q22" s="12">
        <f>Q8/59640*100</f>
        <v>69.39134808853119</v>
      </c>
      <c r="R22" s="11">
        <f>R8/71102.6*100</f>
        <v>77.61530520684194</v>
      </c>
      <c r="S22" s="26">
        <v>87.6</v>
      </c>
      <c r="T22" s="26">
        <v>70.6</v>
      </c>
      <c r="U22" s="26">
        <v>75.7</v>
      </c>
      <c r="V22" s="39">
        <v>69.7</v>
      </c>
      <c r="W22" s="79">
        <v>66.6</v>
      </c>
      <c r="X22" s="79">
        <v>74.9</v>
      </c>
    </row>
    <row r="23" spans="1:24" ht="14.25">
      <c r="A23" s="6" t="s">
        <v>95</v>
      </c>
      <c r="B23" s="20"/>
      <c r="C23" s="24"/>
      <c r="D23" s="20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26"/>
      <c r="T23" s="26"/>
      <c r="U23" s="26"/>
      <c r="V23" s="39"/>
      <c r="W23" s="79"/>
      <c r="X23" s="79"/>
    </row>
    <row r="24" spans="1:24" ht="14.25">
      <c r="A24" s="80" t="s">
        <v>96</v>
      </c>
      <c r="B24" s="20">
        <f aca="true" t="shared" si="0" ref="B24:B32">B10/4328.2*100</f>
        <v>68.33094588974632</v>
      </c>
      <c r="C24" s="24">
        <f aca="true" t="shared" si="1" ref="C24:C32">C10/7028.4*100</f>
        <v>66.97541403448865</v>
      </c>
      <c r="D24" s="20">
        <f aca="true" t="shared" si="2" ref="D24:D32">D10/4237.3*100</f>
        <v>27.564722818776104</v>
      </c>
      <c r="E24" s="12">
        <f aca="true" t="shared" si="3" ref="E24:E32">E10/8016.1*100</f>
        <v>7.894113097391499</v>
      </c>
      <c r="F24" s="11">
        <f aca="true" t="shared" si="4" ref="F24:F32">F10/6796*100</f>
        <v>19.470276633313716</v>
      </c>
      <c r="G24" s="11">
        <f aca="true" t="shared" si="5" ref="G24:G32">G10/10834.1*100</f>
        <v>20.04319694298557</v>
      </c>
      <c r="H24" s="11">
        <f aca="true" t="shared" si="6" ref="H24:H32">H10/14810.3*100</f>
        <v>17.96182386582311</v>
      </c>
      <c r="I24" s="11">
        <f aca="true" t="shared" si="7" ref="I24:I32">I10/16760.1*100</f>
        <v>27.150196001217175</v>
      </c>
      <c r="J24" s="11">
        <f aca="true" t="shared" si="8" ref="J24:J32">J10/23002.6*100</f>
        <v>24.960656621425407</v>
      </c>
      <c r="K24" s="11">
        <f aca="true" t="shared" si="9" ref="K24:K32">K10/27589.9*100</f>
        <v>27.059902355572145</v>
      </c>
      <c r="L24" s="11">
        <f aca="true" t="shared" si="10" ref="L24:L32">L10/30477.2*100</f>
        <v>12.061803577756486</v>
      </c>
      <c r="M24" s="11">
        <f aca="true" t="shared" si="11" ref="M24:M32">M10/26777.5*100</f>
        <v>13.190925217066566</v>
      </c>
      <c r="N24" s="11">
        <f aca="true" t="shared" si="12" ref="N24:N32">N10/30431.4*100</f>
        <v>16.324257181726768</v>
      </c>
      <c r="O24" s="11">
        <f aca="true" t="shared" si="13" ref="O24:O32">O10/39897.5*100</f>
        <v>25.315119994987157</v>
      </c>
      <c r="P24" s="11">
        <f aca="true" t="shared" si="14" ref="P24:P32">P10/50276.7*100</f>
        <v>43.812143597332366</v>
      </c>
      <c r="Q24" s="12">
        <f aca="true" t="shared" si="15" ref="Q24:Q32">Q10/59640*100</f>
        <v>50.562709590878605</v>
      </c>
      <c r="R24" s="11">
        <f aca="true" t="shared" si="16" ref="R24:R32">R10/71102.6*100</f>
        <v>56.539845237726894</v>
      </c>
      <c r="S24" s="26">
        <v>57</v>
      </c>
      <c r="T24" s="26">
        <v>39.3</v>
      </c>
      <c r="U24" s="26">
        <v>47.1</v>
      </c>
      <c r="V24" s="39">
        <v>25.9</v>
      </c>
      <c r="W24" s="79">
        <v>17.2</v>
      </c>
      <c r="X24" s="79">
        <v>19.2</v>
      </c>
    </row>
    <row r="25" spans="1:24" ht="14.25">
      <c r="A25" s="80" t="s">
        <v>97</v>
      </c>
      <c r="B25" s="20">
        <f t="shared" si="0"/>
        <v>4.235016866133728</v>
      </c>
      <c r="C25" s="24">
        <f t="shared" si="1"/>
        <v>2.403107392863241</v>
      </c>
      <c r="D25" s="20">
        <f t="shared" si="2"/>
        <v>5.512944563755221</v>
      </c>
      <c r="E25" s="12">
        <f t="shared" si="3"/>
        <v>3.9083843764424095</v>
      </c>
      <c r="F25" s="11">
        <f t="shared" si="4"/>
        <v>4.3716892289582105</v>
      </c>
      <c r="G25" s="11">
        <f t="shared" si="5"/>
        <v>2.8567209089818255</v>
      </c>
      <c r="H25" s="11">
        <f t="shared" si="6"/>
        <v>2.128923789524858</v>
      </c>
      <c r="I25" s="11">
        <f t="shared" si="7"/>
        <v>2.1694381298440946</v>
      </c>
      <c r="J25" s="11">
        <f t="shared" si="8"/>
        <v>2.7805552415813866</v>
      </c>
      <c r="K25" s="11">
        <f t="shared" si="9"/>
        <v>6.156963236546707</v>
      </c>
      <c r="L25" s="11">
        <f t="shared" si="10"/>
        <v>2.7965167403829745</v>
      </c>
      <c r="M25" s="11">
        <f t="shared" si="11"/>
        <v>6.638409112127719</v>
      </c>
      <c r="N25" s="11">
        <f t="shared" si="12"/>
        <v>5.362553152336074</v>
      </c>
      <c r="O25" s="11">
        <f t="shared" si="13"/>
        <v>2.8648411554608684</v>
      </c>
      <c r="P25" s="11">
        <f t="shared" si="14"/>
        <v>2.050452794236694</v>
      </c>
      <c r="Q25" s="12">
        <f t="shared" si="15"/>
        <v>1.8650234741784035</v>
      </c>
      <c r="R25" s="11">
        <f t="shared" si="16"/>
        <v>3.1666915133905085</v>
      </c>
      <c r="S25" s="26">
        <v>2.9</v>
      </c>
      <c r="T25" s="26">
        <v>2.7</v>
      </c>
      <c r="U25" s="26">
        <v>3.7</v>
      </c>
      <c r="V25" s="39">
        <v>6.7</v>
      </c>
      <c r="W25" s="79">
        <v>7.7</v>
      </c>
      <c r="X25" s="79">
        <v>8.9</v>
      </c>
    </row>
    <row r="26" spans="1:24" ht="14.25">
      <c r="A26" s="80" t="s">
        <v>98</v>
      </c>
      <c r="B26" s="20">
        <f t="shared" si="0"/>
        <v>5.011321103461023</v>
      </c>
      <c r="C26" s="24">
        <f t="shared" si="1"/>
        <v>7.519492345341757</v>
      </c>
      <c r="D26" s="20">
        <f t="shared" si="2"/>
        <v>24.74689070870601</v>
      </c>
      <c r="E26" s="12">
        <f t="shared" si="3"/>
        <v>26.88339716320904</v>
      </c>
      <c r="F26" s="11">
        <f t="shared" si="4"/>
        <v>22.894349617422012</v>
      </c>
      <c r="G26" s="11">
        <f t="shared" si="5"/>
        <v>28.21000359974525</v>
      </c>
      <c r="H26" s="11">
        <f t="shared" si="6"/>
        <v>33.54827383645166</v>
      </c>
      <c r="I26" s="11">
        <f t="shared" si="7"/>
        <v>35.690121180661215</v>
      </c>
      <c r="J26" s="11">
        <f t="shared" si="8"/>
        <v>35.57945623538209</v>
      </c>
      <c r="K26" s="11">
        <f t="shared" si="9"/>
        <v>46.57320251251363</v>
      </c>
      <c r="L26" s="11">
        <f t="shared" si="10"/>
        <v>67.26142821519038</v>
      </c>
      <c r="M26" s="11">
        <f t="shared" si="11"/>
        <v>56.784240500420125</v>
      </c>
      <c r="N26" s="11">
        <f t="shared" si="12"/>
        <v>34.32704377715123</v>
      </c>
      <c r="O26" s="11">
        <f t="shared" si="13"/>
        <v>43.92255153831694</v>
      </c>
      <c r="P26" s="11">
        <f t="shared" si="14"/>
        <v>26.34142654549722</v>
      </c>
      <c r="Q26" s="12">
        <f t="shared" si="15"/>
        <v>15.86066398390342</v>
      </c>
      <c r="R26" s="11">
        <f t="shared" si="16"/>
        <v>17.063932964476685</v>
      </c>
      <c r="S26" s="26">
        <v>26.1</v>
      </c>
      <c r="T26" s="26">
        <v>27.5</v>
      </c>
      <c r="U26" s="26">
        <v>23.1</v>
      </c>
      <c r="V26" s="39">
        <v>33.7</v>
      </c>
      <c r="W26" s="79">
        <v>37.8</v>
      </c>
      <c r="X26" s="79">
        <v>40.6</v>
      </c>
    </row>
    <row r="27" spans="1:24" ht="14.25">
      <c r="A27" s="80" t="s">
        <v>99</v>
      </c>
      <c r="B27" s="20">
        <f t="shared" si="0"/>
        <v>0.4967422947183587</v>
      </c>
      <c r="C27" s="24">
        <f t="shared" si="1"/>
        <v>0.49655682658926636</v>
      </c>
      <c r="D27" s="20">
        <f t="shared" si="2"/>
        <v>1.1351568215608996</v>
      </c>
      <c r="E27" s="12">
        <f t="shared" si="3"/>
        <v>0.5439053904018163</v>
      </c>
      <c r="F27" s="11">
        <f t="shared" si="4"/>
        <v>0.8416715715126545</v>
      </c>
      <c r="G27" s="11">
        <f t="shared" si="5"/>
        <v>0.7541004790430216</v>
      </c>
      <c r="H27" s="11">
        <f t="shared" si="6"/>
        <v>0.3848672883061113</v>
      </c>
      <c r="I27" s="11">
        <f t="shared" si="7"/>
        <v>0.5280398088316895</v>
      </c>
      <c r="J27" s="11">
        <f t="shared" si="8"/>
        <v>0.5395042299566136</v>
      </c>
      <c r="K27" s="11">
        <f t="shared" si="9"/>
        <v>0.8311012363219874</v>
      </c>
      <c r="L27" s="11">
        <f t="shared" si="10"/>
        <v>1.204835089837649</v>
      </c>
      <c r="M27" s="11">
        <f t="shared" si="11"/>
        <v>0.9048641583418915</v>
      </c>
      <c r="N27" s="11">
        <f t="shared" si="12"/>
        <v>0.21326656019769055</v>
      </c>
      <c r="O27" s="11">
        <f t="shared" si="13"/>
        <v>0.1817156463437559</v>
      </c>
      <c r="P27" s="11">
        <f t="shared" si="14"/>
        <v>0.1064111208571764</v>
      </c>
      <c r="Q27" s="12">
        <f t="shared" si="15"/>
        <v>0.047283702213279676</v>
      </c>
      <c r="R27" s="11">
        <f t="shared" si="16"/>
        <v>0.01954921479664597</v>
      </c>
      <c r="S27" s="26">
        <v>0</v>
      </c>
      <c r="T27" s="26">
        <v>0</v>
      </c>
      <c r="U27" s="26">
        <v>0</v>
      </c>
      <c r="V27" s="39">
        <v>0</v>
      </c>
      <c r="W27" s="39">
        <v>0</v>
      </c>
      <c r="X27" s="39" t="s">
        <v>7</v>
      </c>
    </row>
    <row r="28" spans="1:24" ht="30" customHeight="1">
      <c r="A28" s="80" t="s">
        <v>100</v>
      </c>
      <c r="B28" s="20">
        <f t="shared" si="0"/>
        <v>0.11783189316575018</v>
      </c>
      <c r="C28" s="24">
        <f t="shared" si="1"/>
        <v>0.017073587160662457</v>
      </c>
      <c r="D28" s="20">
        <f t="shared" si="2"/>
        <v>0.38467892289901584</v>
      </c>
      <c r="E28" s="12">
        <f t="shared" si="3"/>
        <v>0.5613702423871958</v>
      </c>
      <c r="F28" s="11">
        <f t="shared" si="4"/>
        <v>0.01030017657445556</v>
      </c>
      <c r="G28" s="11">
        <f t="shared" si="5"/>
        <v>0.006461081215790881</v>
      </c>
      <c r="H28" s="11">
        <f t="shared" si="6"/>
        <v>0.01417932114811989</v>
      </c>
      <c r="I28" s="11">
        <f t="shared" si="7"/>
        <v>0.007159861814666977</v>
      </c>
      <c r="J28" s="11">
        <f t="shared" si="8"/>
        <v>0.007390468903515255</v>
      </c>
      <c r="K28" s="11">
        <f t="shared" si="9"/>
        <v>0.002174708860851253</v>
      </c>
      <c r="L28" s="11">
        <f t="shared" si="10"/>
        <v>0.007218510886826874</v>
      </c>
      <c r="M28" s="11">
        <f t="shared" si="11"/>
        <v>0.004107926430772104</v>
      </c>
      <c r="N28" s="11">
        <f t="shared" si="12"/>
        <v>0.017744829353891045</v>
      </c>
      <c r="O28" s="11">
        <f t="shared" si="13"/>
        <v>0.010526975374396893</v>
      </c>
      <c r="P28" s="11">
        <f t="shared" si="14"/>
        <v>0.029437095115630103</v>
      </c>
      <c r="Q28" s="12">
        <f t="shared" si="15"/>
        <v>0.006371562709590878</v>
      </c>
      <c r="R28" s="11" t="s">
        <v>7</v>
      </c>
      <c r="S28" s="26">
        <v>0.5</v>
      </c>
      <c r="T28" s="26">
        <v>0</v>
      </c>
      <c r="U28" s="26">
        <v>0</v>
      </c>
      <c r="V28" s="39">
        <v>0</v>
      </c>
      <c r="W28" s="79">
        <v>0.1</v>
      </c>
      <c r="X28" s="79">
        <v>0.2</v>
      </c>
    </row>
    <row r="29" spans="1:24" ht="14.25">
      <c r="A29" s="80" t="s">
        <v>101</v>
      </c>
      <c r="B29" s="20">
        <f t="shared" si="0"/>
        <v>3.394020609029158</v>
      </c>
      <c r="C29" s="24">
        <f t="shared" si="1"/>
        <v>4.0137157816857325</v>
      </c>
      <c r="D29" s="20">
        <f t="shared" si="2"/>
        <v>8.436976376466147</v>
      </c>
      <c r="E29" s="12">
        <f t="shared" si="3"/>
        <v>4.903880939609037</v>
      </c>
      <c r="F29" s="11">
        <f t="shared" si="4"/>
        <v>8.181283107710417</v>
      </c>
      <c r="G29" s="11">
        <f t="shared" si="5"/>
        <v>6.516461911926233</v>
      </c>
      <c r="H29" s="11">
        <f t="shared" si="6"/>
        <v>4.661620628886654</v>
      </c>
      <c r="I29" s="11">
        <f t="shared" si="7"/>
        <v>5.915239169217368</v>
      </c>
      <c r="J29" s="11">
        <f t="shared" si="8"/>
        <v>4.399502664916141</v>
      </c>
      <c r="K29" s="11">
        <f t="shared" si="9"/>
        <v>4.275840071910373</v>
      </c>
      <c r="L29" s="11">
        <f t="shared" si="10"/>
        <v>5.283293740894833</v>
      </c>
      <c r="M29" s="11">
        <f t="shared" si="11"/>
        <v>8.514237699561198</v>
      </c>
      <c r="N29" s="11">
        <f t="shared" si="12"/>
        <v>18.91861695485584</v>
      </c>
      <c r="O29" s="11">
        <f t="shared" si="13"/>
        <v>3.4515947114480854</v>
      </c>
      <c r="P29" s="11">
        <f t="shared" si="14"/>
        <v>1.4800096267257001</v>
      </c>
      <c r="Q29" s="12">
        <f t="shared" si="15"/>
        <v>1.0481220657276995</v>
      </c>
      <c r="R29" s="11">
        <f t="shared" si="16"/>
        <v>0.8054557779884279</v>
      </c>
      <c r="S29" s="26">
        <v>0.9</v>
      </c>
      <c r="T29" s="26">
        <v>1.1</v>
      </c>
      <c r="U29" s="26">
        <v>1.6</v>
      </c>
      <c r="V29" s="39">
        <v>3.3</v>
      </c>
      <c r="W29" s="79">
        <v>3.6</v>
      </c>
      <c r="X29" s="79">
        <v>5.9</v>
      </c>
    </row>
    <row r="30" spans="1:24" ht="30" customHeight="1">
      <c r="A30" s="80" t="s">
        <v>102</v>
      </c>
      <c r="B30" s="87" t="s">
        <v>103</v>
      </c>
      <c r="C30" s="87" t="s">
        <v>103</v>
      </c>
      <c r="D30" s="87" t="s">
        <v>103</v>
      </c>
      <c r="E30" s="77" t="s">
        <v>103</v>
      </c>
      <c r="F30" s="77" t="s">
        <v>103</v>
      </c>
      <c r="G30" s="77" t="s">
        <v>103</v>
      </c>
      <c r="H30" s="77" t="s">
        <v>103</v>
      </c>
      <c r="I30" s="77" t="s">
        <v>103</v>
      </c>
      <c r="J30" s="77" t="s">
        <v>103</v>
      </c>
      <c r="K30" s="77" t="s">
        <v>103</v>
      </c>
      <c r="L30" s="77" t="s">
        <v>103</v>
      </c>
      <c r="M30" s="11">
        <f t="shared" si="11"/>
        <v>0.010456540005601717</v>
      </c>
      <c r="N30" s="11">
        <f t="shared" si="12"/>
        <v>0.013472925990917274</v>
      </c>
      <c r="O30" s="11">
        <f t="shared" si="13"/>
        <v>0.28548154646281093</v>
      </c>
      <c r="P30" s="11">
        <f t="shared" si="14"/>
        <v>0.3765163584722148</v>
      </c>
      <c r="Q30" s="12" t="s">
        <v>7</v>
      </c>
      <c r="R30" s="11" t="s">
        <v>7</v>
      </c>
      <c r="S30" s="39" t="s">
        <v>7</v>
      </c>
      <c r="T30" s="39" t="s">
        <v>7</v>
      </c>
      <c r="U30" s="39" t="s">
        <v>7</v>
      </c>
      <c r="V30" s="39" t="s">
        <v>7</v>
      </c>
      <c r="W30" s="79">
        <v>0.2</v>
      </c>
      <c r="X30" s="79">
        <v>0.1</v>
      </c>
    </row>
    <row r="31" spans="1:24" ht="14.25">
      <c r="A31" s="2" t="s">
        <v>104</v>
      </c>
      <c r="B31" s="20">
        <f t="shared" si="0"/>
        <v>2.2133912480938958</v>
      </c>
      <c r="C31" s="24">
        <f t="shared" si="1"/>
        <v>5.898924364008879</v>
      </c>
      <c r="D31" s="20">
        <f t="shared" si="2"/>
        <v>5.439784768602648</v>
      </c>
      <c r="E31" s="12">
        <f t="shared" si="3"/>
        <v>4.795349359414178</v>
      </c>
      <c r="F31" s="11">
        <f t="shared" si="4"/>
        <v>8.900824014125956</v>
      </c>
      <c r="G31" s="11">
        <f t="shared" si="5"/>
        <v>21.867990880645365</v>
      </c>
      <c r="H31" s="11">
        <f t="shared" si="6"/>
        <v>21.319622154851693</v>
      </c>
      <c r="I31" s="11">
        <f t="shared" si="7"/>
        <v>12.18489149826075</v>
      </c>
      <c r="J31" s="11">
        <f t="shared" si="8"/>
        <v>18.73788180466556</v>
      </c>
      <c r="K31" s="11">
        <f t="shared" si="9"/>
        <v>7.48643525348044</v>
      </c>
      <c r="L31" s="11">
        <f t="shared" si="10"/>
        <v>4.957148294462746</v>
      </c>
      <c r="M31" s="11">
        <f t="shared" si="11"/>
        <v>3.5406591354682106</v>
      </c>
      <c r="N31" s="11">
        <f t="shared" si="12"/>
        <v>8.906918511800312</v>
      </c>
      <c r="O31" s="11">
        <f t="shared" si="13"/>
        <v>4.939407231029513</v>
      </c>
      <c r="P31" s="11">
        <f t="shared" si="14"/>
        <v>5.55386491157932</v>
      </c>
      <c r="Q31" s="12">
        <f t="shared" si="15"/>
        <v>10.323440643863178</v>
      </c>
      <c r="R31" s="11">
        <f t="shared" si="16"/>
        <v>7.610832796550336</v>
      </c>
      <c r="S31" s="26">
        <v>5</v>
      </c>
      <c r="T31" s="26">
        <v>12.1</v>
      </c>
      <c r="U31" s="26">
        <v>7.5</v>
      </c>
      <c r="V31" s="39">
        <v>3.9</v>
      </c>
      <c r="W31" s="79">
        <v>9.2</v>
      </c>
      <c r="X31" s="79">
        <v>3.1</v>
      </c>
    </row>
    <row r="32" spans="1:24" ht="26.25">
      <c r="A32" s="88" t="s">
        <v>105</v>
      </c>
      <c r="B32" s="89">
        <f t="shared" si="0"/>
        <v>16.200730095651775</v>
      </c>
      <c r="C32" s="90">
        <f t="shared" si="1"/>
        <v>12.675715667861818</v>
      </c>
      <c r="D32" s="89">
        <f t="shared" si="2"/>
        <v>26.781205012625964</v>
      </c>
      <c r="E32" s="91">
        <f t="shared" si="3"/>
        <v>50.50959943114483</v>
      </c>
      <c r="F32" s="92">
        <f t="shared" si="4"/>
        <v>35.331077104178924</v>
      </c>
      <c r="G32" s="92">
        <f t="shared" si="5"/>
        <v>19.745987207059194</v>
      </c>
      <c r="H32" s="92">
        <f t="shared" si="6"/>
        <v>19.980013909238842</v>
      </c>
      <c r="I32" s="92">
        <f t="shared" si="7"/>
        <v>16.35431769500182</v>
      </c>
      <c r="J32" s="92">
        <f t="shared" si="8"/>
        <v>12.995052733169294</v>
      </c>
      <c r="K32" s="92">
        <f t="shared" si="9"/>
        <v>7.6143806247938555</v>
      </c>
      <c r="L32" s="92">
        <f t="shared" si="10"/>
        <v>6.42808394471933</v>
      </c>
      <c r="M32" s="92">
        <f t="shared" si="11"/>
        <v>10.41209971057791</v>
      </c>
      <c r="N32" s="92">
        <f t="shared" si="12"/>
        <v>15.916126106587274</v>
      </c>
      <c r="O32" s="92">
        <f t="shared" si="13"/>
        <v>19.029011842847297</v>
      </c>
      <c r="P32" s="92">
        <f t="shared" si="14"/>
        <v>20.249737950183682</v>
      </c>
      <c r="Q32" s="91">
        <f t="shared" si="15"/>
        <v>20.28537894030852</v>
      </c>
      <c r="R32" s="92">
        <f t="shared" si="16"/>
        <v>14.773861996607717</v>
      </c>
      <c r="S32" s="27">
        <v>7.4</v>
      </c>
      <c r="T32" s="27">
        <v>17.3</v>
      </c>
      <c r="U32" s="27">
        <v>16.9</v>
      </c>
      <c r="V32" s="50">
        <v>26.4</v>
      </c>
      <c r="W32" s="81">
        <v>24.1</v>
      </c>
      <c r="X32" s="81">
        <v>22.1</v>
      </c>
    </row>
    <row r="33" spans="2:23" ht="14.2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</row>
    <row r="34" spans="1:24" ht="26.25" customHeight="1">
      <c r="A34" s="94" t="s">
        <v>81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2:19" ht="14.2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</sheetData>
  <sheetProtection/>
  <mergeCells count="5">
    <mergeCell ref="A1:X1"/>
    <mergeCell ref="A2:X2"/>
    <mergeCell ref="A5:X5"/>
    <mergeCell ref="A19:X19"/>
    <mergeCell ref="A34:X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14" width="9.140625" style="0" customWidth="1"/>
    <col min="15" max="15" width="10.00390625" style="0" customWidth="1"/>
    <col min="17" max="20" width="9.140625" style="0" customWidth="1"/>
  </cols>
  <sheetData>
    <row r="1" spans="1:2" ht="14.25">
      <c r="A1" s="66" t="s">
        <v>91</v>
      </c>
      <c r="B1" s="66"/>
    </row>
    <row r="2" spans="1:23" ht="15">
      <c r="A2" s="60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4.25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2:31" ht="21.7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W4" s="96" t="s">
        <v>0</v>
      </c>
      <c r="X4" s="97"/>
      <c r="Y4" s="97"/>
      <c r="Z4" s="97"/>
      <c r="AA4" s="97"/>
      <c r="AB4" s="97"/>
      <c r="AC4" s="97"/>
      <c r="AD4" s="97"/>
      <c r="AE4" s="97"/>
    </row>
    <row r="5" spans="1:31" ht="23.25" customHeight="1">
      <c r="A5" s="32"/>
      <c r="B5" s="32">
        <v>2000</v>
      </c>
      <c r="C5" s="32">
        <v>2001</v>
      </c>
      <c r="D5" s="32">
        <v>2002</v>
      </c>
      <c r="E5" s="32">
        <v>2003</v>
      </c>
      <c r="F5" s="32">
        <v>2004</v>
      </c>
      <c r="G5" s="32">
        <v>2005</v>
      </c>
      <c r="H5" s="32">
        <v>2006</v>
      </c>
      <c r="I5" s="32">
        <v>2007</v>
      </c>
      <c r="J5" s="32">
        <v>2008</v>
      </c>
      <c r="K5" s="32">
        <v>2009</v>
      </c>
      <c r="L5" s="32">
        <v>2010</v>
      </c>
      <c r="M5" s="32">
        <v>2011</v>
      </c>
      <c r="N5" s="32">
        <v>2012</v>
      </c>
      <c r="O5" s="32">
        <v>2013</v>
      </c>
      <c r="P5" s="32">
        <v>2014</v>
      </c>
      <c r="Q5" s="32">
        <v>2015</v>
      </c>
      <c r="R5" s="32">
        <v>2016</v>
      </c>
      <c r="S5" s="32">
        <v>2017</v>
      </c>
      <c r="T5" s="32">
        <v>2018</v>
      </c>
      <c r="U5" s="32">
        <v>2019</v>
      </c>
      <c r="V5" s="32">
        <v>2020</v>
      </c>
      <c r="W5" s="32">
        <v>2021</v>
      </c>
      <c r="X5" s="32">
        <v>2022</v>
      </c>
      <c r="Y5" s="97"/>
      <c r="Z5" s="97"/>
      <c r="AA5" s="97"/>
      <c r="AB5" s="97"/>
      <c r="AC5" s="97"/>
      <c r="AD5" s="97"/>
      <c r="AE5" s="97"/>
    </row>
    <row r="6" spans="1:31" ht="23.25" customHeight="1">
      <c r="A6" s="82" t="s">
        <v>93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68"/>
      <c r="Z6" s="68"/>
      <c r="AA6" s="68"/>
      <c r="AB6" s="68"/>
      <c r="AC6" s="68"/>
      <c r="AD6" s="68"/>
      <c r="AE6" s="68"/>
    </row>
    <row r="7" spans="1:24" ht="26.25">
      <c r="A7" s="98" t="s">
        <v>2</v>
      </c>
      <c r="B7" s="74">
        <v>4328.2</v>
      </c>
      <c r="C7" s="15">
        <v>7028.4</v>
      </c>
      <c r="D7" s="74">
        <v>4237.3</v>
      </c>
      <c r="E7" s="15">
        <v>8016.1</v>
      </c>
      <c r="F7" s="74">
        <v>6796</v>
      </c>
      <c r="G7" s="74">
        <v>10834.1</v>
      </c>
      <c r="H7" s="74">
        <v>14810.3</v>
      </c>
      <c r="I7" s="74">
        <v>16760.1</v>
      </c>
      <c r="J7" s="74">
        <v>23002.6</v>
      </c>
      <c r="K7" s="74">
        <v>27589.9</v>
      </c>
      <c r="L7" s="74">
        <v>30477.2</v>
      </c>
      <c r="M7" s="74">
        <v>26777.5</v>
      </c>
      <c r="N7" s="74">
        <v>30431.4</v>
      </c>
      <c r="O7" s="74">
        <v>39897.5</v>
      </c>
      <c r="P7" s="74">
        <v>50276.7</v>
      </c>
      <c r="Q7" s="15">
        <v>59640</v>
      </c>
      <c r="R7" s="74">
        <v>71102.6</v>
      </c>
      <c r="S7" s="35">
        <v>62787.4</v>
      </c>
      <c r="T7" s="35">
        <v>54434.6</v>
      </c>
      <c r="U7" s="35">
        <v>41119.4</v>
      </c>
      <c r="V7" s="35">
        <v>38593.1</v>
      </c>
      <c r="W7" s="35">
        <v>36071.9</v>
      </c>
      <c r="X7" s="35">
        <v>45882.3</v>
      </c>
    </row>
    <row r="8" spans="1:24" ht="14.25">
      <c r="A8" s="99" t="s">
        <v>1</v>
      </c>
      <c r="B8" s="11"/>
      <c r="C8" s="12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1"/>
      <c r="S8" s="38"/>
      <c r="T8" s="38"/>
      <c r="U8" s="40"/>
      <c r="V8" s="40"/>
      <c r="W8" s="40"/>
      <c r="X8" s="40"/>
    </row>
    <row r="9" spans="1:24" ht="14.25">
      <c r="A9" s="100" t="s">
        <v>108</v>
      </c>
      <c r="B9" s="11">
        <v>1452.3</v>
      </c>
      <c r="C9" s="12">
        <v>2012.1</v>
      </c>
      <c r="D9" s="11">
        <v>2250.4</v>
      </c>
      <c r="E9" s="12">
        <v>3440.8</v>
      </c>
      <c r="F9" s="11">
        <v>4585.5</v>
      </c>
      <c r="G9" s="11">
        <v>5346.5</v>
      </c>
      <c r="H9" s="11">
        <v>7265.1</v>
      </c>
      <c r="I9" s="11">
        <v>7753.5</v>
      </c>
      <c r="J9" s="11">
        <v>8612.5</v>
      </c>
      <c r="K9" s="11">
        <v>6522.9</v>
      </c>
      <c r="L9" s="11">
        <v>6867.9</v>
      </c>
      <c r="M9" s="11">
        <v>9627.6</v>
      </c>
      <c r="N9" s="11">
        <v>11478.4</v>
      </c>
      <c r="O9" s="11">
        <v>17475.7</v>
      </c>
      <c r="P9" s="11">
        <v>20682.1</v>
      </c>
      <c r="Q9" s="12">
        <v>20489.6</v>
      </c>
      <c r="R9" s="11">
        <v>20721.3</v>
      </c>
      <c r="S9" s="20">
        <v>15127.2</v>
      </c>
      <c r="T9" s="20">
        <v>26782.3</v>
      </c>
      <c r="U9" s="20">
        <v>26600.4</v>
      </c>
      <c r="V9" s="20">
        <v>24825.4</v>
      </c>
      <c r="W9" s="39">
        <v>23740</v>
      </c>
      <c r="X9" s="39">
        <v>26637.3</v>
      </c>
    </row>
    <row r="10" spans="1:24" ht="14.25">
      <c r="A10" s="100" t="s">
        <v>109</v>
      </c>
      <c r="B10" s="11">
        <v>2875.9</v>
      </c>
      <c r="C10" s="12">
        <v>5016.3</v>
      </c>
      <c r="D10" s="11">
        <v>1986.9</v>
      </c>
      <c r="E10" s="12">
        <v>4575.2</v>
      </c>
      <c r="F10" s="11">
        <v>2210.5</v>
      </c>
      <c r="G10" s="11">
        <v>5487.6</v>
      </c>
      <c r="H10" s="11">
        <v>7545.2</v>
      </c>
      <c r="I10" s="11">
        <v>9006.6</v>
      </c>
      <c r="J10" s="11">
        <v>14390.1</v>
      </c>
      <c r="K10" s="11">
        <v>21067</v>
      </c>
      <c r="L10" s="11">
        <v>23609.3</v>
      </c>
      <c r="M10" s="11">
        <v>17150</v>
      </c>
      <c r="N10" s="11">
        <v>18953.1</v>
      </c>
      <c r="O10" s="11">
        <v>22421.9</v>
      </c>
      <c r="P10" s="11">
        <v>29594.7</v>
      </c>
      <c r="Q10" s="12">
        <v>39150.4</v>
      </c>
      <c r="R10" s="11">
        <v>50381.3</v>
      </c>
      <c r="S10" s="20">
        <v>47660.2</v>
      </c>
      <c r="T10" s="20">
        <v>27652.4</v>
      </c>
      <c r="U10" s="20">
        <v>14519</v>
      </c>
      <c r="V10" s="20">
        <v>13767.8</v>
      </c>
      <c r="W10" s="39">
        <v>12331.9</v>
      </c>
      <c r="X10" s="39">
        <v>19245</v>
      </c>
    </row>
    <row r="11" spans="1:24" ht="14.25">
      <c r="A11" s="101" t="s">
        <v>110</v>
      </c>
      <c r="B11" s="11"/>
      <c r="C11" s="12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38"/>
      <c r="T11" s="38"/>
      <c r="U11" s="20"/>
      <c r="V11" s="20"/>
      <c r="W11" s="39"/>
      <c r="X11" s="39"/>
    </row>
    <row r="12" spans="1:24" ht="14.25">
      <c r="A12" s="8" t="s">
        <v>111</v>
      </c>
      <c r="B12" s="11">
        <v>66.2</v>
      </c>
      <c r="C12" s="12">
        <v>32.4</v>
      </c>
      <c r="D12" s="11">
        <v>150.6</v>
      </c>
      <c r="E12" s="12">
        <v>768.4</v>
      </c>
      <c r="F12" s="11">
        <v>117</v>
      </c>
      <c r="G12" s="11">
        <v>177.7</v>
      </c>
      <c r="H12" s="11">
        <v>1529.1</v>
      </c>
      <c r="I12" s="11">
        <v>1307.1</v>
      </c>
      <c r="J12" s="11">
        <v>2050.2</v>
      </c>
      <c r="K12" s="11">
        <v>3976.8</v>
      </c>
      <c r="L12" s="11">
        <v>4273.5</v>
      </c>
      <c r="M12" s="11">
        <v>4283.3</v>
      </c>
      <c r="N12" s="11">
        <v>2399.2</v>
      </c>
      <c r="O12" s="11">
        <v>4701.8</v>
      </c>
      <c r="P12" s="11">
        <v>1605.3</v>
      </c>
      <c r="Q12" s="12">
        <v>634.1</v>
      </c>
      <c r="R12" s="11">
        <v>1072.7</v>
      </c>
      <c r="S12" s="20">
        <v>751.8</v>
      </c>
      <c r="T12" s="20">
        <v>638.3</v>
      </c>
      <c r="U12" s="20">
        <v>1444.8</v>
      </c>
      <c r="V12" s="20">
        <v>2538.2</v>
      </c>
      <c r="W12" s="39">
        <v>1267.5</v>
      </c>
      <c r="X12" s="39">
        <v>1879.1</v>
      </c>
    </row>
    <row r="13" spans="1:24" ht="27">
      <c r="A13" s="8" t="s">
        <v>112</v>
      </c>
      <c r="B13" s="11">
        <v>31.6</v>
      </c>
      <c r="C13" s="12">
        <v>105.8</v>
      </c>
      <c r="D13" s="11">
        <v>549.8</v>
      </c>
      <c r="E13" s="12">
        <v>1829.6</v>
      </c>
      <c r="F13" s="11">
        <v>770.1</v>
      </c>
      <c r="G13" s="11">
        <v>2277.3</v>
      </c>
      <c r="H13" s="11">
        <v>1501.1</v>
      </c>
      <c r="I13" s="11">
        <v>887</v>
      </c>
      <c r="J13" s="11">
        <v>2852.7</v>
      </c>
      <c r="K13" s="11">
        <v>3808</v>
      </c>
      <c r="L13" s="11">
        <v>9709.8</v>
      </c>
      <c r="M13" s="11">
        <v>4344.9</v>
      </c>
      <c r="N13" s="11">
        <v>6068.2</v>
      </c>
      <c r="O13" s="11">
        <v>461.9</v>
      </c>
      <c r="P13" s="11">
        <v>203.4</v>
      </c>
      <c r="Q13" s="12">
        <v>5062.5</v>
      </c>
      <c r="R13" s="11">
        <v>4710.7</v>
      </c>
      <c r="S13" s="20">
        <v>8976.4</v>
      </c>
      <c r="T13" s="20">
        <v>4198.4</v>
      </c>
      <c r="U13" s="20">
        <v>3510.7</v>
      </c>
      <c r="V13" s="20">
        <v>1681.7</v>
      </c>
      <c r="W13" s="39">
        <v>563.2</v>
      </c>
      <c r="X13" s="39">
        <v>1242.5</v>
      </c>
    </row>
    <row r="14" spans="1:24" ht="14.25">
      <c r="A14" s="8" t="s">
        <v>113</v>
      </c>
      <c r="B14" s="11" t="s">
        <v>103</v>
      </c>
      <c r="C14" s="11" t="s">
        <v>103</v>
      </c>
      <c r="D14" s="11" t="s">
        <v>103</v>
      </c>
      <c r="E14" s="11" t="s">
        <v>103</v>
      </c>
      <c r="F14" s="11" t="s">
        <v>103</v>
      </c>
      <c r="G14" s="11" t="s">
        <v>103</v>
      </c>
      <c r="H14" s="11" t="s">
        <v>103</v>
      </c>
      <c r="I14" s="11" t="s">
        <v>103</v>
      </c>
      <c r="J14" s="11" t="s">
        <v>103</v>
      </c>
      <c r="K14" s="11" t="s">
        <v>103</v>
      </c>
      <c r="L14" s="11" t="s">
        <v>103</v>
      </c>
      <c r="M14" s="11" t="s">
        <v>103</v>
      </c>
      <c r="N14" s="11" t="s">
        <v>103</v>
      </c>
      <c r="O14" s="11">
        <v>122.5</v>
      </c>
      <c r="P14" s="11">
        <v>300</v>
      </c>
      <c r="Q14" s="12" t="s">
        <v>7</v>
      </c>
      <c r="R14" s="11">
        <v>180.1</v>
      </c>
      <c r="S14" s="38" t="s">
        <v>7</v>
      </c>
      <c r="T14" s="38" t="s">
        <v>7</v>
      </c>
      <c r="U14" s="20" t="s">
        <v>7</v>
      </c>
      <c r="V14" s="20" t="s">
        <v>7</v>
      </c>
      <c r="W14" s="39" t="s">
        <v>7</v>
      </c>
      <c r="X14" s="39" t="s">
        <v>7</v>
      </c>
    </row>
    <row r="15" spans="1:24" ht="14.25">
      <c r="A15" s="102" t="s">
        <v>114</v>
      </c>
      <c r="B15" s="11">
        <v>327.9</v>
      </c>
      <c r="C15" s="24">
        <v>269.6</v>
      </c>
      <c r="D15" s="11">
        <v>227.6</v>
      </c>
      <c r="E15" s="12">
        <v>441.2</v>
      </c>
      <c r="F15" s="11">
        <v>431.7</v>
      </c>
      <c r="G15" s="11">
        <v>1188.9</v>
      </c>
      <c r="H15" s="11">
        <v>947.1</v>
      </c>
      <c r="I15" s="11">
        <v>1349.6</v>
      </c>
      <c r="J15" s="11">
        <v>3004.1</v>
      </c>
      <c r="K15" s="11">
        <v>5532.2</v>
      </c>
      <c r="L15" s="11">
        <v>3497.5</v>
      </c>
      <c r="M15" s="11">
        <v>3288.9</v>
      </c>
      <c r="N15" s="11">
        <v>4641.4</v>
      </c>
      <c r="O15" s="11">
        <v>9254.6</v>
      </c>
      <c r="P15" s="11">
        <v>19825.6</v>
      </c>
      <c r="Q15" s="12">
        <v>29351.1</v>
      </c>
      <c r="R15" s="11">
        <v>38219.1</v>
      </c>
      <c r="S15" s="20">
        <v>27488.8</v>
      </c>
      <c r="T15" s="20">
        <v>13220.6</v>
      </c>
      <c r="U15" s="20">
        <v>6263.8</v>
      </c>
      <c r="V15" s="20">
        <v>4992.8</v>
      </c>
      <c r="W15" s="39">
        <v>6528</v>
      </c>
      <c r="X15" s="39">
        <v>11396.3</v>
      </c>
    </row>
    <row r="16" spans="1:24" ht="14.25">
      <c r="A16" s="103" t="s">
        <v>115</v>
      </c>
      <c r="B16" s="11"/>
      <c r="C16" s="24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1"/>
      <c r="S16" s="38"/>
      <c r="T16" s="38"/>
      <c r="U16" s="20"/>
      <c r="V16" s="20"/>
      <c r="W16" s="39"/>
      <c r="X16" s="39"/>
    </row>
    <row r="17" spans="1:24" ht="14.25">
      <c r="A17" s="101" t="s">
        <v>116</v>
      </c>
      <c r="B17" s="11">
        <v>124.2</v>
      </c>
      <c r="C17" s="24">
        <v>114.2</v>
      </c>
      <c r="D17" s="11">
        <v>122.6</v>
      </c>
      <c r="E17" s="12">
        <v>224.1</v>
      </c>
      <c r="F17" s="11">
        <v>293.1</v>
      </c>
      <c r="G17" s="11">
        <v>882.3</v>
      </c>
      <c r="H17" s="11">
        <v>545.2</v>
      </c>
      <c r="I17" s="11">
        <v>1004.6</v>
      </c>
      <c r="J17" s="11">
        <v>2047.3</v>
      </c>
      <c r="K17" s="11">
        <v>4575.7</v>
      </c>
      <c r="L17" s="11">
        <v>2148.8</v>
      </c>
      <c r="M17" s="11">
        <v>2198</v>
      </c>
      <c r="N17" s="11">
        <v>2386</v>
      </c>
      <c r="O17" s="11">
        <v>8080.6</v>
      </c>
      <c r="P17" s="11">
        <v>18448.9</v>
      </c>
      <c r="Q17" s="12">
        <v>28086.4</v>
      </c>
      <c r="R17" s="11">
        <v>36492.6</v>
      </c>
      <c r="S17" s="20">
        <v>26029.4</v>
      </c>
      <c r="T17" s="20">
        <v>11427.8</v>
      </c>
      <c r="U17" s="20">
        <v>4329.1</v>
      </c>
      <c r="V17" s="20">
        <v>2906.5</v>
      </c>
      <c r="W17" s="39">
        <v>3125</v>
      </c>
      <c r="X17" s="39">
        <v>4287.6</v>
      </c>
    </row>
    <row r="18" spans="1:24" ht="14.25">
      <c r="A18" s="101" t="s">
        <v>117</v>
      </c>
      <c r="B18" s="11">
        <v>203.7</v>
      </c>
      <c r="C18" s="24">
        <v>90.5</v>
      </c>
      <c r="D18" s="11">
        <v>105</v>
      </c>
      <c r="E18" s="12">
        <v>217.1</v>
      </c>
      <c r="F18" s="11">
        <v>120.8</v>
      </c>
      <c r="G18" s="11">
        <v>285.4</v>
      </c>
      <c r="H18" s="11">
        <v>369.1</v>
      </c>
      <c r="I18" s="11">
        <v>278.2</v>
      </c>
      <c r="J18" s="11">
        <v>717.2</v>
      </c>
      <c r="K18" s="11">
        <v>843.9</v>
      </c>
      <c r="L18" s="11">
        <v>1251.3</v>
      </c>
      <c r="M18" s="11">
        <v>992.1</v>
      </c>
      <c r="N18" s="11">
        <v>1997.8</v>
      </c>
      <c r="O18" s="11">
        <v>1019.5</v>
      </c>
      <c r="P18" s="11">
        <v>1221.1</v>
      </c>
      <c r="Q18" s="12">
        <v>1096.7</v>
      </c>
      <c r="R18" s="11">
        <v>1588.8</v>
      </c>
      <c r="S18" s="20">
        <v>1153.6</v>
      </c>
      <c r="T18" s="20">
        <v>1105.7</v>
      </c>
      <c r="U18" s="20">
        <v>1605.2</v>
      </c>
      <c r="V18" s="20">
        <v>1569.2</v>
      </c>
      <c r="W18" s="39">
        <v>2603.5</v>
      </c>
      <c r="X18" s="39">
        <v>6496.6</v>
      </c>
    </row>
    <row r="19" spans="1:24" ht="14.25">
      <c r="A19" s="101" t="s">
        <v>118</v>
      </c>
      <c r="B19" s="11" t="s">
        <v>103</v>
      </c>
      <c r="C19" s="12" t="s">
        <v>103</v>
      </c>
      <c r="D19" s="11" t="s">
        <v>103</v>
      </c>
      <c r="E19" s="12" t="s">
        <v>103</v>
      </c>
      <c r="F19" s="20" t="s">
        <v>103</v>
      </c>
      <c r="G19" s="20" t="s">
        <v>103</v>
      </c>
      <c r="H19" s="20" t="s">
        <v>103</v>
      </c>
      <c r="I19" s="20" t="s">
        <v>103</v>
      </c>
      <c r="J19" s="20" t="s">
        <v>103</v>
      </c>
      <c r="K19" s="20" t="s">
        <v>103</v>
      </c>
      <c r="L19" s="20" t="s">
        <v>103</v>
      </c>
      <c r="M19" s="20" t="s">
        <v>103</v>
      </c>
      <c r="N19" s="11">
        <v>257.7</v>
      </c>
      <c r="O19" s="11">
        <v>154.5</v>
      </c>
      <c r="P19" s="11">
        <v>155.7</v>
      </c>
      <c r="Q19" s="12">
        <v>167.9</v>
      </c>
      <c r="R19" s="11">
        <v>137.8</v>
      </c>
      <c r="S19" s="20">
        <v>305.7</v>
      </c>
      <c r="T19" s="20">
        <v>687.1</v>
      </c>
      <c r="U19" s="20">
        <v>329.4</v>
      </c>
      <c r="V19" s="20">
        <v>517</v>
      </c>
      <c r="W19" s="39">
        <v>799.5</v>
      </c>
      <c r="X19" s="39">
        <v>612.1</v>
      </c>
    </row>
    <row r="20" spans="1:24" ht="27">
      <c r="A20" s="8" t="s">
        <v>119</v>
      </c>
      <c r="B20" s="11">
        <v>207.1</v>
      </c>
      <c r="C20" s="12">
        <v>93.3</v>
      </c>
      <c r="D20" s="11">
        <v>60.5</v>
      </c>
      <c r="E20" s="12">
        <v>9.8</v>
      </c>
      <c r="F20" s="11">
        <v>12.7</v>
      </c>
      <c r="G20" s="11">
        <v>12.8</v>
      </c>
      <c r="H20" s="11">
        <v>0.7</v>
      </c>
      <c r="I20" s="11">
        <v>4.4</v>
      </c>
      <c r="J20" s="11">
        <v>18.6</v>
      </c>
      <c r="K20" s="11">
        <v>13.8</v>
      </c>
      <c r="L20" s="11">
        <v>8.6</v>
      </c>
      <c r="M20" s="11">
        <v>14</v>
      </c>
      <c r="N20" s="11">
        <v>39.6</v>
      </c>
      <c r="O20" s="11">
        <v>39.8</v>
      </c>
      <c r="P20" s="11">
        <v>86.8</v>
      </c>
      <c r="Q20" s="12">
        <v>58.3</v>
      </c>
      <c r="R20" s="11">
        <v>98.1</v>
      </c>
      <c r="S20" s="20">
        <v>107.9</v>
      </c>
      <c r="T20" s="20">
        <v>155.5</v>
      </c>
      <c r="U20" s="20">
        <v>104.9</v>
      </c>
      <c r="V20" s="20">
        <v>83</v>
      </c>
      <c r="W20" s="39">
        <v>166.5</v>
      </c>
      <c r="X20" s="39">
        <v>248.9</v>
      </c>
    </row>
    <row r="21" spans="1:24" ht="53.25">
      <c r="A21" s="8" t="s">
        <v>120</v>
      </c>
      <c r="B21" s="11" t="s">
        <v>103</v>
      </c>
      <c r="C21" s="11" t="s">
        <v>103</v>
      </c>
      <c r="D21" s="11" t="s">
        <v>103</v>
      </c>
      <c r="E21" s="11" t="s">
        <v>103</v>
      </c>
      <c r="F21" s="11" t="s">
        <v>103</v>
      </c>
      <c r="G21" s="11" t="s">
        <v>103</v>
      </c>
      <c r="H21" s="11" t="s">
        <v>103</v>
      </c>
      <c r="I21" s="11" t="s">
        <v>103</v>
      </c>
      <c r="J21" s="11" t="s">
        <v>103</v>
      </c>
      <c r="K21" s="11" t="s">
        <v>103</v>
      </c>
      <c r="L21" s="11" t="s">
        <v>103</v>
      </c>
      <c r="M21" s="11" t="s">
        <v>103</v>
      </c>
      <c r="N21" s="11" t="s">
        <v>103</v>
      </c>
      <c r="O21" s="11">
        <v>2406.7</v>
      </c>
      <c r="P21" s="11">
        <v>2751.2</v>
      </c>
      <c r="Q21" s="12">
        <v>2332.8</v>
      </c>
      <c r="R21" s="11">
        <v>2303.4</v>
      </c>
      <c r="S21" s="20">
        <v>2536.5</v>
      </c>
      <c r="T21" s="20">
        <v>2176.8</v>
      </c>
      <c r="U21" s="20" t="s">
        <v>7</v>
      </c>
      <c r="V21" s="20" t="s">
        <v>7</v>
      </c>
      <c r="W21" s="39" t="s">
        <v>103</v>
      </c>
      <c r="X21" s="39" t="s">
        <v>103</v>
      </c>
    </row>
    <row r="22" spans="1:24" ht="15.75">
      <c r="A22" s="8" t="s">
        <v>121</v>
      </c>
      <c r="B22" s="11">
        <v>2243.1</v>
      </c>
      <c r="C22" s="12">
        <v>4515.1</v>
      </c>
      <c r="D22" s="11">
        <v>998.5</v>
      </c>
      <c r="E22" s="12">
        <v>1526.1</v>
      </c>
      <c r="F22" s="11">
        <v>879</v>
      </c>
      <c r="G22" s="11">
        <v>1830.8</v>
      </c>
      <c r="H22" s="11">
        <v>3567.3</v>
      </c>
      <c r="I22" s="11">
        <v>5458.5</v>
      </c>
      <c r="J22" s="11">
        <v>6464.5</v>
      </c>
      <c r="K22" s="11">
        <v>7736.2</v>
      </c>
      <c r="L22" s="11">
        <v>6120</v>
      </c>
      <c r="M22" s="11">
        <v>5218.7</v>
      </c>
      <c r="N22" s="11">
        <v>5804.6</v>
      </c>
      <c r="O22" s="11">
        <v>5434.5</v>
      </c>
      <c r="P22" s="11">
        <v>4822.3</v>
      </c>
      <c r="Q22" s="12">
        <v>1547.1</v>
      </c>
      <c r="R22" s="11">
        <v>3797.1</v>
      </c>
      <c r="S22" s="20">
        <v>7686.4</v>
      </c>
      <c r="T22" s="20">
        <v>5561.8</v>
      </c>
      <c r="U22" s="20">
        <v>1191.8</v>
      </c>
      <c r="V22" s="20">
        <v>2973.2</v>
      </c>
      <c r="W22" s="39">
        <v>3600</v>
      </c>
      <c r="X22" s="39">
        <v>4410.2</v>
      </c>
    </row>
    <row r="23" spans="1:24" ht="21.75" customHeight="1">
      <c r="A23" s="82" t="s">
        <v>106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ht="26.25">
      <c r="A24" s="98" t="s">
        <v>2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4">
        <v>100</v>
      </c>
      <c r="R24" s="83">
        <v>100</v>
      </c>
      <c r="S24" s="85">
        <v>100</v>
      </c>
      <c r="T24" s="85">
        <v>100</v>
      </c>
      <c r="U24" s="85">
        <v>100</v>
      </c>
      <c r="V24" s="85">
        <v>100</v>
      </c>
      <c r="W24" s="85">
        <v>100</v>
      </c>
      <c r="X24" s="85">
        <v>100</v>
      </c>
    </row>
    <row r="25" spans="1:24" ht="14.25">
      <c r="A25" s="99" t="s">
        <v>1</v>
      </c>
      <c r="B25" s="77"/>
      <c r="C25" s="78"/>
      <c r="D25" s="77"/>
      <c r="E25" s="78"/>
      <c r="F25" s="77"/>
      <c r="G25" s="77"/>
      <c r="H25" s="77"/>
      <c r="I25" s="77"/>
      <c r="J25" s="77"/>
      <c r="K25" s="77"/>
      <c r="L25" s="77"/>
      <c r="M25" s="77"/>
      <c r="N25" s="77"/>
      <c r="O25" s="11"/>
      <c r="P25" s="11"/>
      <c r="Q25" s="12"/>
      <c r="R25" s="11"/>
      <c r="S25" s="79"/>
      <c r="T25" s="79"/>
      <c r="U25" s="40"/>
      <c r="V25" s="40"/>
      <c r="W25" s="40"/>
      <c r="X25" s="40"/>
    </row>
    <row r="26" spans="1:24" ht="14.25">
      <c r="A26" s="100" t="s">
        <v>108</v>
      </c>
      <c r="B26" s="11">
        <f>B9/4328.2*100</f>
        <v>33.55436440090569</v>
      </c>
      <c r="C26" s="12">
        <f>C9/7028.4*100</f>
        <v>28.628137271640774</v>
      </c>
      <c r="D26" s="11">
        <f>D9/4237.3*100</f>
        <v>53.10929129398437</v>
      </c>
      <c r="E26" s="12">
        <f>E9/8016.1*100</f>
        <v>42.923616222352514</v>
      </c>
      <c r="F26" s="11">
        <f>F9/6796*100</f>
        <v>67.47351383166568</v>
      </c>
      <c r="G26" s="11">
        <f>G9/10834.1*100</f>
        <v>49.3488153146085</v>
      </c>
      <c r="H26" s="11">
        <f>H9/14810.3*100</f>
        <v>49.0543743205742</v>
      </c>
      <c r="I26" s="11">
        <f>I9/16760.1*100</f>
        <v>46.26165715001701</v>
      </c>
      <c r="J26" s="11">
        <f>J9/23002.6*100</f>
        <v>37.44141966560302</v>
      </c>
      <c r="K26" s="11">
        <f>K9/27589.9*100</f>
        <v>23.6423473807444</v>
      </c>
      <c r="L26" s="11">
        <f>L9/30477.2*100</f>
        <v>22.534550418017403</v>
      </c>
      <c r="M26" s="11">
        <f>M9/26777.5*100</f>
        <v>35.95406591354682</v>
      </c>
      <c r="N26" s="11">
        <f>N9/30431.4*100</f>
        <v>37.7189350473524</v>
      </c>
      <c r="O26" s="11">
        <f>O9/39897.5*100</f>
        <v>43.80149132151138</v>
      </c>
      <c r="P26" s="11">
        <f>P9/50276.7*100</f>
        <v>41.136550330471174</v>
      </c>
      <c r="Q26" s="12">
        <f>Q9/59640*100</f>
        <v>34.35546613011402</v>
      </c>
      <c r="R26" s="11">
        <f>20721.3/71102.6*100</f>
        <v>29.142816155808642</v>
      </c>
      <c r="S26" s="42">
        <v>24.1</v>
      </c>
      <c r="T26" s="42">
        <v>49.2</v>
      </c>
      <c r="U26" s="42">
        <v>64.7</v>
      </c>
      <c r="V26" s="42">
        <v>64.3</v>
      </c>
      <c r="W26" s="42">
        <v>65.8</v>
      </c>
      <c r="X26" s="42">
        <v>58.1</v>
      </c>
    </row>
    <row r="27" spans="1:24" ht="14.25">
      <c r="A27" s="100" t="s">
        <v>109</v>
      </c>
      <c r="B27" s="11">
        <f aca="true" t="shared" si="0" ref="B27:B39">B10/4328.2*100</f>
        <v>66.44563559909432</v>
      </c>
      <c r="C27" s="12">
        <f aca="true" t="shared" si="1" ref="C27:C39">C10/7028.4*100</f>
        <v>71.37186272835923</v>
      </c>
      <c r="D27" s="11">
        <f aca="true" t="shared" si="2" ref="D27:D39">D10/4237.3*100</f>
        <v>46.89070870601562</v>
      </c>
      <c r="E27" s="12">
        <f aca="true" t="shared" si="3" ref="E27:E39">E10/8016.1*100</f>
        <v>57.07513628821995</v>
      </c>
      <c r="F27" s="11">
        <f aca="true" t="shared" si="4" ref="F27:F39">F10/6796*100</f>
        <v>32.526486168334316</v>
      </c>
      <c r="G27" s="11">
        <f aca="true" t="shared" si="5" ref="G27:G39">G10/10834.1*100</f>
        <v>50.65118468539149</v>
      </c>
      <c r="H27" s="11">
        <f aca="true" t="shared" si="6" ref="H27:H39">H10/14810.3*100</f>
        <v>50.94562567942581</v>
      </c>
      <c r="I27" s="11">
        <f aca="true" t="shared" si="7" ref="I27:I39">I10/16760.1*100</f>
        <v>53.738342849983</v>
      </c>
      <c r="J27" s="11">
        <f aca="true" t="shared" si="8" ref="J27:J39">J10/23002.6*100</f>
        <v>62.558580334396986</v>
      </c>
      <c r="K27" s="11">
        <f aca="true" t="shared" si="9" ref="K27:K37">K10/27589.9*100</f>
        <v>76.35765261925559</v>
      </c>
      <c r="L27" s="11">
        <f aca="true" t="shared" si="10" ref="L27:L39">L10/30477.2*100</f>
        <v>77.4654495819826</v>
      </c>
      <c r="M27" s="11">
        <f aca="true" t="shared" si="11" ref="M27:M39">M10/26777.5*100</f>
        <v>64.04630753431051</v>
      </c>
      <c r="N27" s="11">
        <f aca="true" t="shared" si="12" ref="N27:N39">N10/30431.4*100</f>
        <v>62.28139356059859</v>
      </c>
      <c r="O27" s="11">
        <f>O10/39897.5*100</f>
        <v>56.19875932075945</v>
      </c>
      <c r="P27" s="11">
        <f>P10/50276.7*100</f>
        <v>58.86364856882016</v>
      </c>
      <c r="Q27" s="12">
        <f>Q10/59640*100</f>
        <v>65.64453386988599</v>
      </c>
      <c r="R27" s="11">
        <f>R10/71102.6*100</f>
        <v>70.85718384419135</v>
      </c>
      <c r="S27" s="42">
        <v>75.9</v>
      </c>
      <c r="T27" s="42">
        <v>50.8</v>
      </c>
      <c r="U27" s="42">
        <v>35.3</v>
      </c>
      <c r="V27" s="42">
        <v>35.7</v>
      </c>
      <c r="W27" s="42">
        <v>34.2</v>
      </c>
      <c r="X27" s="42">
        <v>41.9</v>
      </c>
    </row>
    <row r="28" spans="1:24" ht="14.25">
      <c r="A28" s="101" t="s">
        <v>110</v>
      </c>
      <c r="B28" s="11"/>
      <c r="C28" s="12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1"/>
      <c r="S28" s="42"/>
      <c r="T28" s="42"/>
      <c r="U28" s="42"/>
      <c r="V28" s="42"/>
      <c r="W28" s="42"/>
      <c r="X28" s="42"/>
    </row>
    <row r="29" spans="1:24" ht="14.25">
      <c r="A29" s="8" t="s">
        <v>111</v>
      </c>
      <c r="B29" s="11">
        <f t="shared" si="0"/>
        <v>1.529504181876993</v>
      </c>
      <c r="C29" s="12">
        <f t="shared" si="1"/>
        <v>0.4609868533378863</v>
      </c>
      <c r="D29" s="11">
        <f t="shared" si="2"/>
        <v>3.5541500483798645</v>
      </c>
      <c r="E29" s="12">
        <f t="shared" si="3"/>
        <v>9.585708761118248</v>
      </c>
      <c r="F29" s="11">
        <f t="shared" si="4"/>
        <v>1.7216009417304297</v>
      </c>
      <c r="G29" s="11">
        <f t="shared" si="5"/>
        <v>1.6401916172086282</v>
      </c>
      <c r="H29" s="11">
        <f t="shared" si="6"/>
        <v>10.324571413138154</v>
      </c>
      <c r="I29" s="11">
        <f t="shared" si="7"/>
        <v>7.798879481626004</v>
      </c>
      <c r="J29" s="11">
        <f t="shared" si="8"/>
        <v>8.912905497639397</v>
      </c>
      <c r="K29" s="11">
        <f t="shared" si="9"/>
        <v>14.413970329722108</v>
      </c>
      <c r="L29" s="11">
        <f t="shared" si="10"/>
        <v>14.021957397661202</v>
      </c>
      <c r="M29" s="11">
        <f t="shared" si="11"/>
        <v>15.995892073569228</v>
      </c>
      <c r="N29" s="11">
        <f t="shared" si="12"/>
        <v>7.8839619603435915</v>
      </c>
      <c r="O29" s="11">
        <f>O12/39897.5*100</f>
        <v>11.784698289366503</v>
      </c>
      <c r="P29" s="11">
        <f>P12/50276.7*100</f>
        <v>3.1929303235892568</v>
      </c>
      <c r="Q29" s="12">
        <f>Q12/59640*100</f>
        <v>1.063212608987257</v>
      </c>
      <c r="R29" s="11">
        <f>R12/71102.6*100</f>
        <v>1.5086649433354054</v>
      </c>
      <c r="S29" s="42">
        <v>1.2</v>
      </c>
      <c r="T29" s="42">
        <v>1.2</v>
      </c>
      <c r="U29" s="42">
        <v>3.5</v>
      </c>
      <c r="V29" s="42">
        <v>6.6</v>
      </c>
      <c r="W29" s="42">
        <v>3.5</v>
      </c>
      <c r="X29" s="42">
        <v>4.1</v>
      </c>
    </row>
    <row r="30" spans="1:24" ht="27">
      <c r="A30" s="8" t="s">
        <v>112</v>
      </c>
      <c r="B30" s="11">
        <f t="shared" si="0"/>
        <v>0.7300956517720993</v>
      </c>
      <c r="C30" s="12">
        <f t="shared" si="1"/>
        <v>1.5053212679984065</v>
      </c>
      <c r="D30" s="11">
        <f t="shared" si="2"/>
        <v>12.975243669317724</v>
      </c>
      <c r="E30" s="12">
        <f t="shared" si="3"/>
        <v>22.82406656603585</v>
      </c>
      <c r="F30" s="11">
        <f t="shared" si="4"/>
        <v>11.33166568569747</v>
      </c>
      <c r="G30" s="11">
        <f t="shared" si="5"/>
        <v>21.019743218172255</v>
      </c>
      <c r="H30" s="11">
        <f t="shared" si="6"/>
        <v>10.135513797829889</v>
      </c>
      <c r="I30" s="11">
        <f t="shared" si="7"/>
        <v>5.292331191341341</v>
      </c>
      <c r="J30" s="11">
        <f t="shared" si="8"/>
        <v>12.40164155356351</v>
      </c>
      <c r="K30" s="11">
        <f t="shared" si="9"/>
        <v>13.802152236869288</v>
      </c>
      <c r="L30" s="11">
        <f t="shared" si="10"/>
        <v>31.859225913141625</v>
      </c>
      <c r="M30" s="11">
        <f t="shared" si="11"/>
        <v>16.225935953692463</v>
      </c>
      <c r="N30" s="11">
        <f t="shared" si="12"/>
        <v>19.94058768245956</v>
      </c>
      <c r="O30" s="11">
        <f>O13/39897.5*100</f>
        <v>1.157716648912839</v>
      </c>
      <c r="P30" s="11">
        <f>P13/50276.7*100</f>
        <v>0.4045611585485921</v>
      </c>
      <c r="Q30" s="12">
        <f>Q13/59640*100</f>
        <v>8.488430583501005</v>
      </c>
      <c r="R30" s="11">
        <f>R13/71102.6*100</f>
        <v>6.6252148304000125</v>
      </c>
      <c r="S30" s="42">
        <v>14.3</v>
      </c>
      <c r="T30" s="42">
        <v>7.7</v>
      </c>
      <c r="U30" s="42">
        <v>8.5</v>
      </c>
      <c r="V30" s="42">
        <v>4.4</v>
      </c>
      <c r="W30" s="42">
        <v>1.6</v>
      </c>
      <c r="X30" s="42">
        <v>2.7</v>
      </c>
    </row>
    <row r="31" spans="1:24" ht="14.25">
      <c r="A31" s="8" t="s">
        <v>113</v>
      </c>
      <c r="B31" s="11" t="s">
        <v>103</v>
      </c>
      <c r="C31" s="11" t="s">
        <v>103</v>
      </c>
      <c r="D31" s="11" t="s">
        <v>103</v>
      </c>
      <c r="E31" s="11" t="s">
        <v>103</v>
      </c>
      <c r="F31" s="11" t="s">
        <v>103</v>
      </c>
      <c r="G31" s="11" t="s">
        <v>103</v>
      </c>
      <c r="H31" s="11" t="s">
        <v>103</v>
      </c>
      <c r="I31" s="11" t="s">
        <v>103</v>
      </c>
      <c r="J31" s="11" t="s">
        <v>103</v>
      </c>
      <c r="K31" s="11" t="s">
        <v>103</v>
      </c>
      <c r="L31" s="11" t="s">
        <v>103</v>
      </c>
      <c r="M31" s="11" t="s">
        <v>103</v>
      </c>
      <c r="N31" s="11" t="s">
        <v>103</v>
      </c>
      <c r="O31" s="11">
        <f>O14/39897.5*100</f>
        <v>0.30703678175324267</v>
      </c>
      <c r="P31" s="11">
        <f>P14/50276.7*100</f>
        <v>0.5966978739654751</v>
      </c>
      <c r="Q31" s="12" t="s">
        <v>7</v>
      </c>
      <c r="R31" s="11">
        <f>R14/71102.6*100</f>
        <v>0.2532959413579813</v>
      </c>
      <c r="S31" s="42" t="s">
        <v>7</v>
      </c>
      <c r="T31" s="42" t="s">
        <v>7</v>
      </c>
      <c r="U31" s="42" t="s">
        <v>7</v>
      </c>
      <c r="V31" s="42" t="s">
        <v>7</v>
      </c>
      <c r="W31" s="42" t="s">
        <v>7</v>
      </c>
      <c r="X31" s="42" t="s">
        <v>7</v>
      </c>
    </row>
    <row r="32" spans="1:24" ht="14.25">
      <c r="A32" s="102" t="s">
        <v>114</v>
      </c>
      <c r="B32" s="11">
        <f t="shared" si="0"/>
        <v>7.575897601774409</v>
      </c>
      <c r="C32" s="12">
        <f t="shared" si="1"/>
        <v>3.8358659154288324</v>
      </c>
      <c r="D32" s="11">
        <f t="shared" si="2"/>
        <v>5.3713449602341115</v>
      </c>
      <c r="E32" s="12">
        <f t="shared" si="3"/>
        <v>5.503923354249572</v>
      </c>
      <c r="F32" s="11">
        <f t="shared" si="4"/>
        <v>6.35226603884638</v>
      </c>
      <c r="G32" s="11">
        <f t="shared" si="5"/>
        <v>10.973684939219687</v>
      </c>
      <c r="H32" s="11">
        <f t="shared" si="6"/>
        <v>6.39487383780207</v>
      </c>
      <c r="I32" s="11">
        <f t="shared" si="7"/>
        <v>8.05245792089546</v>
      </c>
      <c r="J32" s="11">
        <f t="shared" si="8"/>
        <v>13.05982801944128</v>
      </c>
      <c r="K32" s="11">
        <f t="shared" si="9"/>
        <v>20.051540600002173</v>
      </c>
      <c r="L32" s="11">
        <f t="shared" si="10"/>
        <v>11.475791739398632</v>
      </c>
      <c r="M32" s="11">
        <f t="shared" si="11"/>
        <v>12.282326580151247</v>
      </c>
      <c r="N32" s="11">
        <f t="shared" si="12"/>
        <v>15.252009437620352</v>
      </c>
      <c r="O32" s="11">
        <f aca="true" t="shared" si="13" ref="O32:O39">O15/39897.5*100</f>
        <v>23.195939595212735</v>
      </c>
      <c r="P32" s="11">
        <f aca="true" t="shared" si="14" ref="P32:P39">P15/50276.7*100</f>
        <v>39.43297790029974</v>
      </c>
      <c r="Q32" s="12">
        <f aca="true" t="shared" si="15" ref="Q32:Q39">Q15/59640*100</f>
        <v>49.21378269617706</v>
      </c>
      <c r="R32" s="11">
        <f aca="true" t="shared" si="16" ref="R32:R39">R15/71102.6*100</f>
        <v>53.75204282262532</v>
      </c>
      <c r="S32" s="42">
        <v>43.8</v>
      </c>
      <c r="T32" s="42">
        <v>24.3</v>
      </c>
      <c r="U32" s="42">
        <v>15.2</v>
      </c>
      <c r="V32" s="42">
        <v>12.9</v>
      </c>
      <c r="W32" s="42">
        <v>18.1</v>
      </c>
      <c r="X32" s="42">
        <v>24.8</v>
      </c>
    </row>
    <row r="33" spans="1:24" ht="14.25">
      <c r="A33" s="103" t="s">
        <v>115</v>
      </c>
      <c r="B33" s="11"/>
      <c r="C33" s="12"/>
      <c r="D33" s="11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1"/>
      <c r="S33" s="42"/>
      <c r="T33" s="42"/>
      <c r="U33" s="42"/>
      <c r="V33" s="42"/>
      <c r="W33" s="42"/>
      <c r="X33" s="42"/>
    </row>
    <row r="34" spans="1:24" ht="14.25">
      <c r="A34" s="101" t="s">
        <v>116</v>
      </c>
      <c r="B34" s="11">
        <f t="shared" si="0"/>
        <v>2.8695531629776814</v>
      </c>
      <c r="C34" s="12">
        <f t="shared" si="1"/>
        <v>1.6248363781230437</v>
      </c>
      <c r="D34" s="11">
        <f t="shared" si="2"/>
        <v>2.8933518986146836</v>
      </c>
      <c r="E34" s="12">
        <f t="shared" si="3"/>
        <v>2.7956238070882344</v>
      </c>
      <c r="F34" s="11">
        <f t="shared" si="4"/>
        <v>4.31283107710418</v>
      </c>
      <c r="G34" s="11">
        <f t="shared" si="5"/>
        <v>8.143731366703278</v>
      </c>
      <c r="H34" s="11">
        <f t="shared" si="6"/>
        <v>3.6812218523595073</v>
      </c>
      <c r="I34" s="11">
        <f t="shared" si="7"/>
        <v>5.993997649178705</v>
      </c>
      <c r="J34" s="11">
        <f t="shared" si="8"/>
        <v>8.90029822715693</v>
      </c>
      <c r="K34" s="11">
        <f t="shared" si="9"/>
        <v>16.584692224328467</v>
      </c>
      <c r="L34" s="11">
        <f t="shared" si="10"/>
        <v>7.050516451642539</v>
      </c>
      <c r="M34" s="11">
        <f t="shared" si="11"/>
        <v>8.208383904397348</v>
      </c>
      <c r="N34" s="11">
        <f t="shared" si="12"/>
        <v>7.840585710811858</v>
      </c>
      <c r="O34" s="11">
        <f t="shared" si="13"/>
        <v>20.253399335797983</v>
      </c>
      <c r="P34" s="11">
        <f t="shared" si="14"/>
        <v>36.694731356672186</v>
      </c>
      <c r="Q34" s="12">
        <f t="shared" si="15"/>
        <v>47.09322602280349</v>
      </c>
      <c r="R34" s="11">
        <f t="shared" si="16"/>
        <v>51.32386157468222</v>
      </c>
      <c r="S34" s="39">
        <v>41.5</v>
      </c>
      <c r="T34" s="39">
        <v>21</v>
      </c>
      <c r="U34" s="42">
        <v>10.5</v>
      </c>
      <c r="V34" s="42">
        <v>7.5</v>
      </c>
      <c r="W34" s="42">
        <v>8.7</v>
      </c>
      <c r="X34" s="42">
        <v>9.3</v>
      </c>
    </row>
    <row r="35" spans="1:24" ht="14.25">
      <c r="A35" s="101" t="s">
        <v>117</v>
      </c>
      <c r="B35" s="11">
        <f t="shared" si="0"/>
        <v>4.706344438796728</v>
      </c>
      <c r="C35" s="12">
        <f t="shared" si="1"/>
        <v>1.2876330316999602</v>
      </c>
      <c r="D35" s="11">
        <f t="shared" si="2"/>
        <v>2.4779930616194275</v>
      </c>
      <c r="E35" s="12">
        <f t="shared" si="3"/>
        <v>2.7082995471613374</v>
      </c>
      <c r="F35" s="11">
        <f t="shared" si="4"/>
        <v>1.7775161859917596</v>
      </c>
      <c r="G35" s="11">
        <f t="shared" si="5"/>
        <v>2.6342751128381683</v>
      </c>
      <c r="H35" s="11">
        <f t="shared" si="6"/>
        <v>2.4921844932243102</v>
      </c>
      <c r="I35" s="11">
        <f t="shared" si="7"/>
        <v>1.6598946307002944</v>
      </c>
      <c r="J35" s="11">
        <f t="shared" si="8"/>
        <v>3.1179084103536128</v>
      </c>
      <c r="K35" s="11">
        <f t="shared" si="9"/>
        <v>3.0587280127872876</v>
      </c>
      <c r="L35" s="11">
        <f t="shared" si="10"/>
        <v>4.105692123948394</v>
      </c>
      <c r="M35" s="11">
        <f t="shared" si="11"/>
        <v>3.7049761926990943</v>
      </c>
      <c r="N35" s="11">
        <f t="shared" si="12"/>
        <v>6.564929645037691</v>
      </c>
      <c r="O35" s="11">
        <f t="shared" si="13"/>
        <v>2.555297950999436</v>
      </c>
      <c r="P35" s="11">
        <f t="shared" si="14"/>
        <v>2.428759246330805</v>
      </c>
      <c r="Q35" s="12">
        <f t="shared" si="15"/>
        <v>1.8388665325285043</v>
      </c>
      <c r="R35" s="11">
        <f t="shared" si="16"/>
        <v>2.2345174438065554</v>
      </c>
      <c r="S35" s="39">
        <v>1.8</v>
      </c>
      <c r="T35" s="39">
        <v>2</v>
      </c>
      <c r="U35" s="42">
        <v>3.9</v>
      </c>
      <c r="V35" s="42">
        <v>4.1</v>
      </c>
      <c r="W35" s="42">
        <v>7.2</v>
      </c>
      <c r="X35" s="42">
        <v>14.2</v>
      </c>
    </row>
    <row r="36" spans="1:24" ht="14.25">
      <c r="A36" s="101" t="s">
        <v>118</v>
      </c>
      <c r="B36" s="11" t="s">
        <v>103</v>
      </c>
      <c r="C36" s="11" t="s">
        <v>103</v>
      </c>
      <c r="D36" s="11" t="s">
        <v>103</v>
      </c>
      <c r="E36" s="11" t="s">
        <v>103</v>
      </c>
      <c r="F36" s="11" t="s">
        <v>103</v>
      </c>
      <c r="G36" s="11" t="s">
        <v>103</v>
      </c>
      <c r="H36" s="11" t="s">
        <v>103</v>
      </c>
      <c r="I36" s="11" t="s">
        <v>103</v>
      </c>
      <c r="J36" s="11" t="s">
        <v>103</v>
      </c>
      <c r="K36" s="11" t="s">
        <v>103</v>
      </c>
      <c r="L36" s="11" t="s">
        <v>103</v>
      </c>
      <c r="M36" s="11" t="s">
        <v>103</v>
      </c>
      <c r="N36" s="11">
        <f t="shared" si="12"/>
        <v>0.8468226897218003</v>
      </c>
      <c r="O36" s="11">
        <f t="shared" si="13"/>
        <v>0.38724230841531426</v>
      </c>
      <c r="P36" s="11">
        <f t="shared" si="14"/>
        <v>0.30968619658808155</v>
      </c>
      <c r="Q36" s="12">
        <f t="shared" si="15"/>
        <v>0.28152246814218645</v>
      </c>
      <c r="R36" s="11">
        <f t="shared" si="16"/>
        <v>0.19380444596962698</v>
      </c>
      <c r="S36" s="39">
        <v>0.5</v>
      </c>
      <c r="T36" s="39">
        <v>1.3</v>
      </c>
      <c r="U36" s="42">
        <v>0.8</v>
      </c>
      <c r="V36" s="42">
        <v>1.3</v>
      </c>
      <c r="W36" s="42">
        <v>2.2</v>
      </c>
      <c r="X36" s="42">
        <v>1.3</v>
      </c>
    </row>
    <row r="37" spans="1:24" ht="27">
      <c r="A37" s="8" t="s">
        <v>119</v>
      </c>
      <c r="B37" s="11">
        <f t="shared" si="0"/>
        <v>4.784899034240562</v>
      </c>
      <c r="C37" s="12">
        <f t="shared" si="1"/>
        <v>1.327471401741506</v>
      </c>
      <c r="D37" s="11">
        <f t="shared" si="2"/>
        <v>1.427796002171194</v>
      </c>
      <c r="E37" s="12">
        <f t="shared" si="3"/>
        <v>0.12225396389765597</v>
      </c>
      <c r="F37" s="11">
        <f t="shared" si="4"/>
        <v>0.1868746321365509</v>
      </c>
      <c r="G37" s="11">
        <f t="shared" si="5"/>
        <v>0.11814548508874757</v>
      </c>
      <c r="H37" s="11">
        <f t="shared" si="6"/>
        <v>0.0047264403827066296</v>
      </c>
      <c r="I37" s="11">
        <f t="shared" si="7"/>
        <v>0.026252826653778916</v>
      </c>
      <c r="J37" s="11">
        <f t="shared" si="8"/>
        <v>0.08086042447375515</v>
      </c>
      <c r="K37" s="11">
        <f t="shared" si="9"/>
        <v>0.050018303799578834</v>
      </c>
      <c r="L37" s="11">
        <f t="shared" si="10"/>
        <v>0.028217815284868688</v>
      </c>
      <c r="M37" s="11">
        <f t="shared" si="11"/>
        <v>0.05228270002800858</v>
      </c>
      <c r="N37" s="11">
        <f t="shared" si="12"/>
        <v>0.13012874859520102</v>
      </c>
      <c r="O37" s="11">
        <f t="shared" si="13"/>
        <v>0.0997556237859515</v>
      </c>
      <c r="P37" s="11">
        <f t="shared" si="14"/>
        <v>0.17264458486734413</v>
      </c>
      <c r="Q37" s="12">
        <f t="shared" si="15"/>
        <v>0.09775318578135478</v>
      </c>
      <c r="R37" s="11">
        <f t="shared" si="16"/>
        <v>0.13796963824107697</v>
      </c>
      <c r="S37" s="39">
        <v>0.2</v>
      </c>
      <c r="T37" s="39">
        <v>0.3</v>
      </c>
      <c r="U37" s="42">
        <v>0.3</v>
      </c>
      <c r="V37" s="42">
        <v>0.2</v>
      </c>
      <c r="W37" s="42">
        <v>0.5</v>
      </c>
      <c r="X37" s="42">
        <v>0.5</v>
      </c>
    </row>
    <row r="38" spans="1:24" ht="53.25">
      <c r="A38" s="8" t="s">
        <v>120</v>
      </c>
      <c r="B38" s="11" t="s">
        <v>103</v>
      </c>
      <c r="C38" s="11" t="s">
        <v>103</v>
      </c>
      <c r="D38" s="11" t="s">
        <v>103</v>
      </c>
      <c r="E38" s="11" t="s">
        <v>103</v>
      </c>
      <c r="F38" s="11" t="s">
        <v>103</v>
      </c>
      <c r="G38" s="11" t="s">
        <v>103</v>
      </c>
      <c r="H38" s="11" t="s">
        <v>103</v>
      </c>
      <c r="I38" s="11" t="s">
        <v>103</v>
      </c>
      <c r="J38" s="11" t="s">
        <v>103</v>
      </c>
      <c r="K38" s="11" t="s">
        <v>103</v>
      </c>
      <c r="L38" s="11" t="s">
        <v>103</v>
      </c>
      <c r="M38" s="11" t="s">
        <v>103</v>
      </c>
      <c r="N38" s="11" t="s">
        <v>103</v>
      </c>
      <c r="O38" s="11">
        <f t="shared" si="13"/>
        <v>6.032207531800237</v>
      </c>
      <c r="P38" s="11">
        <f t="shared" si="14"/>
        <v>5.4721173028460495</v>
      </c>
      <c r="Q38" s="12">
        <f t="shared" si="15"/>
        <v>3.911468812877264</v>
      </c>
      <c r="R38" s="11">
        <f t="shared" si="16"/>
        <v>3.2395439829204555</v>
      </c>
      <c r="S38" s="39">
        <v>4</v>
      </c>
      <c r="T38" s="39">
        <v>4</v>
      </c>
      <c r="U38" s="42" t="s">
        <v>7</v>
      </c>
      <c r="V38" s="42" t="s">
        <v>7</v>
      </c>
      <c r="W38" s="42" t="s">
        <v>103</v>
      </c>
      <c r="X38" s="42" t="s">
        <v>103</v>
      </c>
    </row>
    <row r="39" spans="1:24" ht="15.75">
      <c r="A39" s="104" t="s">
        <v>121</v>
      </c>
      <c r="B39" s="92">
        <f t="shared" si="0"/>
        <v>51.825239129430244</v>
      </c>
      <c r="C39" s="91">
        <f t="shared" si="1"/>
        <v>64.24079449092255</v>
      </c>
      <c r="D39" s="92">
        <f t="shared" si="2"/>
        <v>23.564534019304745</v>
      </c>
      <c r="E39" s="91">
        <f t="shared" si="3"/>
        <v>19.037936153491096</v>
      </c>
      <c r="F39" s="92">
        <f t="shared" si="4"/>
        <v>12.934078869923486</v>
      </c>
      <c r="G39" s="92">
        <f t="shared" si="5"/>
        <v>16.898496414099924</v>
      </c>
      <c r="H39" s="92">
        <f t="shared" si="6"/>
        <v>24.086615396041946</v>
      </c>
      <c r="I39" s="92">
        <f t="shared" si="7"/>
        <v>32.56842142946642</v>
      </c>
      <c r="J39" s="92">
        <f t="shared" si="8"/>
        <v>28.10334483927904</v>
      </c>
      <c r="K39" s="92">
        <f>K22/27589.9*100</f>
        <v>28.039971148862442</v>
      </c>
      <c r="L39" s="92">
        <f t="shared" si="10"/>
        <v>20.080584830627483</v>
      </c>
      <c r="M39" s="92">
        <f t="shared" si="11"/>
        <v>19.489123331154886</v>
      </c>
      <c r="N39" s="92">
        <f t="shared" si="12"/>
        <v>19.07437712362888</v>
      </c>
      <c r="O39" s="92">
        <f t="shared" si="13"/>
        <v>13.62115420765712</v>
      </c>
      <c r="P39" s="92">
        <f t="shared" si="14"/>
        <v>9.591520525412369</v>
      </c>
      <c r="Q39" s="91">
        <f t="shared" si="15"/>
        <v>2.5940643863179074</v>
      </c>
      <c r="R39" s="92">
        <f t="shared" si="16"/>
        <v>5.340311043478016</v>
      </c>
      <c r="S39" s="50">
        <v>12.2</v>
      </c>
      <c r="T39" s="50">
        <v>10.2</v>
      </c>
      <c r="U39" s="49">
        <v>2.9</v>
      </c>
      <c r="V39" s="49">
        <v>7.7</v>
      </c>
      <c r="W39" s="50">
        <v>10</v>
      </c>
      <c r="X39" s="49">
        <v>9.6</v>
      </c>
    </row>
    <row r="40" spans="1:23" s="21" customFormat="1" ht="18.75" customHeight="1">
      <c r="A40" s="105" t="s">
        <v>122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</row>
    <row r="41" spans="1:23" s="21" customFormat="1" ht="28.5" customHeight="1">
      <c r="A41" s="94" t="s">
        <v>81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</sheetData>
  <sheetProtection/>
  <mergeCells count="6">
    <mergeCell ref="A2:W2"/>
    <mergeCell ref="A3:W3"/>
    <mergeCell ref="A6:X6"/>
    <mergeCell ref="A23:X23"/>
    <mergeCell ref="A40:W40"/>
    <mergeCell ref="A41:W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4.8515625" style="0" customWidth="1"/>
    <col min="2" max="2" width="9.140625" style="21" customWidth="1"/>
    <col min="6" max="10" width="9.140625" style="21" customWidth="1"/>
  </cols>
  <sheetData>
    <row r="1" spans="1:13" ht="22.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4.2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9" customHeight="1">
      <c r="A3" s="1"/>
      <c r="B3" s="17"/>
      <c r="C3" s="1"/>
      <c r="D3" s="1"/>
      <c r="E3" s="1"/>
      <c r="F3" s="17"/>
      <c r="G3" s="17"/>
      <c r="H3" s="17"/>
      <c r="I3" s="17"/>
      <c r="J3" s="17"/>
      <c r="K3" s="1"/>
      <c r="L3" s="1"/>
      <c r="M3" s="1"/>
    </row>
    <row r="4" spans="1:13" ht="14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0.5" customHeight="1">
      <c r="A5" s="10"/>
      <c r="B5" s="18"/>
      <c r="C5" s="10"/>
      <c r="D5" s="10"/>
      <c r="E5" s="10"/>
      <c r="F5" s="18"/>
      <c r="G5" s="18"/>
      <c r="H5" s="18"/>
      <c r="I5" s="18"/>
      <c r="J5" s="18"/>
      <c r="K5" s="10"/>
      <c r="L5" s="10"/>
      <c r="M5" s="10"/>
    </row>
    <row r="6" spans="1:13" s="4" customFormat="1" ht="20.25" customHeight="1">
      <c r="A6" s="32"/>
      <c r="B6" s="32">
        <v>2005</v>
      </c>
      <c r="C6" s="32">
        <v>2006</v>
      </c>
      <c r="D6" s="32">
        <v>2007</v>
      </c>
      <c r="E6" s="32">
        <v>2008</v>
      </c>
      <c r="F6" s="32">
        <v>2009</v>
      </c>
      <c r="G6" s="32">
        <v>2010</v>
      </c>
      <c r="H6" s="32">
        <v>2011</v>
      </c>
      <c r="I6" s="32">
        <v>2012</v>
      </c>
      <c r="J6" s="32">
        <v>2013</v>
      </c>
      <c r="K6" s="32">
        <v>2014</v>
      </c>
      <c r="L6" s="32">
        <v>2015</v>
      </c>
      <c r="M6" s="32">
        <v>2016</v>
      </c>
    </row>
    <row r="7" spans="1:13" ht="26.25">
      <c r="A7" s="3" t="s">
        <v>2</v>
      </c>
      <c r="B7" s="19">
        <v>10834.1</v>
      </c>
      <c r="C7" s="15">
        <v>14810.288</v>
      </c>
      <c r="D7" s="14">
        <v>16760.054</v>
      </c>
      <c r="E7" s="15">
        <v>23002.584</v>
      </c>
      <c r="F7" s="19">
        <v>27589.861</v>
      </c>
      <c r="G7" s="22">
        <v>30477.2</v>
      </c>
      <c r="H7" s="23">
        <v>26777.536</v>
      </c>
      <c r="I7" s="19">
        <v>30431.415</v>
      </c>
      <c r="J7" s="19">
        <v>39897.5</v>
      </c>
      <c r="K7" s="15">
        <v>50276.7</v>
      </c>
      <c r="L7" s="14">
        <v>59640</v>
      </c>
      <c r="M7" s="16">
        <v>71102.6</v>
      </c>
    </row>
    <row r="8" spans="1:13" ht="14.25">
      <c r="A8" s="5" t="s">
        <v>1</v>
      </c>
      <c r="B8" s="20"/>
      <c r="C8" s="12"/>
      <c r="D8" s="11"/>
      <c r="E8" s="12"/>
      <c r="F8" s="20"/>
      <c r="G8" s="24"/>
      <c r="H8" s="25"/>
      <c r="I8" s="20"/>
      <c r="J8" s="20"/>
      <c r="K8" s="12"/>
      <c r="L8" s="11"/>
      <c r="M8" s="13"/>
    </row>
    <row r="9" spans="1:16" ht="26.25">
      <c r="A9" s="2" t="s">
        <v>3</v>
      </c>
      <c r="B9" s="20">
        <v>258.7</v>
      </c>
      <c r="C9" s="12">
        <v>429.009</v>
      </c>
      <c r="D9" s="11">
        <v>658.745</v>
      </c>
      <c r="E9" s="12">
        <v>643.158</v>
      </c>
      <c r="F9" s="20">
        <v>3833.9</v>
      </c>
      <c r="G9" s="24">
        <v>3236.2</v>
      </c>
      <c r="H9" s="25">
        <v>2373.267</v>
      </c>
      <c r="I9" s="20">
        <v>1715.892</v>
      </c>
      <c r="J9" s="20">
        <v>2539.2</v>
      </c>
      <c r="K9" s="12">
        <v>854.5</v>
      </c>
      <c r="L9" s="11">
        <v>912.5</v>
      </c>
      <c r="M9" s="13">
        <v>1058.8</v>
      </c>
      <c r="P9" s="32"/>
    </row>
    <row r="10" spans="1:13" ht="14.25">
      <c r="A10" s="2" t="s">
        <v>4</v>
      </c>
      <c r="B10" s="20">
        <v>5.7</v>
      </c>
      <c r="C10" s="12">
        <v>4.643</v>
      </c>
      <c r="D10" s="11">
        <v>0.218</v>
      </c>
      <c r="E10" s="12">
        <v>1.12</v>
      </c>
      <c r="F10" s="20" t="s">
        <v>5</v>
      </c>
      <c r="G10" s="24" t="s">
        <v>7</v>
      </c>
      <c r="H10" s="25" t="s">
        <v>5</v>
      </c>
      <c r="I10" s="20" t="s">
        <v>5</v>
      </c>
      <c r="J10" s="20" t="s">
        <v>5</v>
      </c>
      <c r="K10" s="12" t="s">
        <v>5</v>
      </c>
      <c r="L10" s="11" t="s">
        <v>5</v>
      </c>
      <c r="M10" s="13" t="s">
        <v>5</v>
      </c>
    </row>
    <row r="11" spans="1:13" ht="14.25">
      <c r="A11" s="2" t="s">
        <v>6</v>
      </c>
      <c r="B11" s="20">
        <v>3.3</v>
      </c>
      <c r="C11" s="12">
        <v>0.339</v>
      </c>
      <c r="D11" s="11">
        <v>1.811</v>
      </c>
      <c r="E11" s="12">
        <v>117.907</v>
      </c>
      <c r="F11" s="20" t="s">
        <v>7</v>
      </c>
      <c r="G11" s="24" t="s">
        <v>7</v>
      </c>
      <c r="H11" s="25">
        <v>23.72</v>
      </c>
      <c r="I11" s="20">
        <v>462.214</v>
      </c>
      <c r="J11" s="20">
        <v>22.7</v>
      </c>
      <c r="K11" s="12">
        <v>107</v>
      </c>
      <c r="L11" s="11" t="s">
        <v>7</v>
      </c>
      <c r="M11" s="13" t="s">
        <v>7</v>
      </c>
    </row>
    <row r="12" spans="1:13" ht="14.25">
      <c r="A12" s="2" t="s">
        <v>8</v>
      </c>
      <c r="B12" s="20">
        <v>4514.3</v>
      </c>
      <c r="C12" s="12">
        <v>6201.296</v>
      </c>
      <c r="D12" s="11">
        <v>5043.172</v>
      </c>
      <c r="E12" s="12">
        <v>7904.792</v>
      </c>
      <c r="F12" s="20">
        <v>4740.9</v>
      </c>
      <c r="G12" s="24">
        <v>4475.6</v>
      </c>
      <c r="H12" s="25">
        <v>5015.7</v>
      </c>
      <c r="I12" s="20">
        <v>8215.873</v>
      </c>
      <c r="J12" s="20">
        <v>14096.1</v>
      </c>
      <c r="K12" s="12">
        <v>13628.6</v>
      </c>
      <c r="L12" s="11">
        <v>19052.5</v>
      </c>
      <c r="M12" s="13">
        <v>17770.6</v>
      </c>
    </row>
    <row r="13" spans="1:13" ht="14.25">
      <c r="A13" s="6" t="s">
        <v>9</v>
      </c>
      <c r="B13" s="20"/>
      <c r="C13" s="12"/>
      <c r="D13" s="11"/>
      <c r="E13" s="12"/>
      <c r="F13" s="20"/>
      <c r="G13" s="24"/>
      <c r="H13" s="25"/>
      <c r="I13" s="20"/>
      <c r="J13" s="20"/>
      <c r="K13" s="12"/>
      <c r="L13" s="11"/>
      <c r="M13" s="13"/>
    </row>
    <row r="14" spans="1:13" ht="26.25">
      <c r="A14" s="5" t="s">
        <v>10</v>
      </c>
      <c r="B14" s="20">
        <v>229.5</v>
      </c>
      <c r="C14" s="12">
        <v>955.766</v>
      </c>
      <c r="D14" s="11">
        <v>1022.896</v>
      </c>
      <c r="E14" s="12">
        <v>1091.455</v>
      </c>
      <c r="F14" s="20">
        <v>895.9</v>
      </c>
      <c r="G14" s="24">
        <v>610</v>
      </c>
      <c r="H14" s="25">
        <v>922.373</v>
      </c>
      <c r="I14" s="20">
        <v>730.614</v>
      </c>
      <c r="J14" s="20">
        <v>851.1</v>
      </c>
      <c r="K14" s="12">
        <v>805.3</v>
      </c>
      <c r="L14" s="11">
        <v>698.8</v>
      </c>
      <c r="M14" s="13">
        <v>950.5</v>
      </c>
    </row>
    <row r="15" spans="1:13" ht="26.25">
      <c r="A15" s="5" t="s">
        <v>11</v>
      </c>
      <c r="B15" s="20">
        <v>0.9</v>
      </c>
      <c r="C15" s="12">
        <v>0.491</v>
      </c>
      <c r="D15" s="11">
        <v>122.737</v>
      </c>
      <c r="E15" s="12">
        <v>13.014</v>
      </c>
      <c r="F15" s="20">
        <v>0.4</v>
      </c>
      <c r="G15" s="24">
        <v>4.9</v>
      </c>
      <c r="H15" s="25" t="s">
        <v>7</v>
      </c>
      <c r="I15" s="20" t="s">
        <v>7</v>
      </c>
      <c r="J15" s="20" t="s">
        <v>5</v>
      </c>
      <c r="K15" s="12" t="s">
        <v>7</v>
      </c>
      <c r="L15" s="11" t="s">
        <v>7</v>
      </c>
      <c r="M15" s="13" t="s">
        <v>7</v>
      </c>
    </row>
    <row r="16" spans="1:13" ht="26.25">
      <c r="A16" s="5" t="s">
        <v>12</v>
      </c>
      <c r="B16" s="20">
        <v>2243.9</v>
      </c>
      <c r="C16" s="12">
        <v>2386.039</v>
      </c>
      <c r="D16" s="11">
        <v>1001.395</v>
      </c>
      <c r="E16" s="12">
        <v>3390.979</v>
      </c>
      <c r="F16" s="20">
        <v>1459</v>
      </c>
      <c r="G16" s="24">
        <v>812.5</v>
      </c>
      <c r="H16" s="25">
        <v>200.598</v>
      </c>
      <c r="I16" s="20">
        <v>268.199</v>
      </c>
      <c r="J16" s="20">
        <v>1205.2</v>
      </c>
      <c r="K16" s="12">
        <v>1335.5</v>
      </c>
      <c r="L16" s="11">
        <v>4253.5</v>
      </c>
      <c r="M16" s="13">
        <v>2322.8</v>
      </c>
    </row>
    <row r="17" spans="1:13" ht="39">
      <c r="A17" s="5" t="s">
        <v>13</v>
      </c>
      <c r="B17" s="20">
        <v>127.1</v>
      </c>
      <c r="C17" s="12">
        <v>257.775</v>
      </c>
      <c r="D17" s="11">
        <v>406.453</v>
      </c>
      <c r="E17" s="12">
        <v>673.608</v>
      </c>
      <c r="F17" s="20">
        <v>234.779</v>
      </c>
      <c r="G17" s="24">
        <v>471.2</v>
      </c>
      <c r="H17" s="25">
        <v>537.321</v>
      </c>
      <c r="I17" s="20">
        <v>449.802</v>
      </c>
      <c r="J17" s="20">
        <v>304.6</v>
      </c>
      <c r="K17" s="12">
        <v>473.5</v>
      </c>
      <c r="L17" s="11">
        <v>494.6</v>
      </c>
      <c r="M17" s="13">
        <v>560.1</v>
      </c>
    </row>
    <row r="18" spans="1:13" ht="14.25">
      <c r="A18" s="5" t="s">
        <v>14</v>
      </c>
      <c r="B18" s="20">
        <v>664.4</v>
      </c>
      <c r="C18" s="12">
        <v>1331.708</v>
      </c>
      <c r="D18" s="11">
        <v>819.613</v>
      </c>
      <c r="E18" s="12">
        <v>1437.449</v>
      </c>
      <c r="F18" s="20" t="s">
        <v>7</v>
      </c>
      <c r="G18" s="24" t="s">
        <v>7</v>
      </c>
      <c r="H18" s="25" t="s">
        <v>7</v>
      </c>
      <c r="I18" s="20" t="s">
        <v>7</v>
      </c>
      <c r="J18" s="20" t="s">
        <v>7</v>
      </c>
      <c r="K18" s="12" t="s">
        <v>7</v>
      </c>
      <c r="L18" s="11" t="s">
        <v>7</v>
      </c>
      <c r="M18" s="13" t="s">
        <v>7</v>
      </c>
    </row>
    <row r="19" spans="1:13" ht="26.25">
      <c r="A19" s="5" t="s">
        <v>15</v>
      </c>
      <c r="B19" s="20">
        <v>0.3</v>
      </c>
      <c r="C19" s="12">
        <v>0</v>
      </c>
      <c r="D19" s="11">
        <v>30.54</v>
      </c>
      <c r="E19" s="12">
        <v>47.969</v>
      </c>
      <c r="F19" s="20" t="s">
        <v>7</v>
      </c>
      <c r="G19" s="24" t="s">
        <v>7</v>
      </c>
      <c r="H19" s="25" t="s">
        <v>7</v>
      </c>
      <c r="I19" s="20">
        <v>34.267</v>
      </c>
      <c r="J19" s="20">
        <v>8.6</v>
      </c>
      <c r="K19" s="12">
        <v>15.3</v>
      </c>
      <c r="L19" s="11">
        <v>50.5</v>
      </c>
      <c r="M19" s="13">
        <v>100.9</v>
      </c>
    </row>
    <row r="20" spans="1:13" ht="39">
      <c r="A20" s="5" t="s">
        <v>16</v>
      </c>
      <c r="B20" s="20">
        <v>766.4</v>
      </c>
      <c r="C20" s="12">
        <v>572.12</v>
      </c>
      <c r="D20" s="11">
        <v>562.654</v>
      </c>
      <c r="E20" s="12">
        <v>446.151</v>
      </c>
      <c r="F20" s="20">
        <v>308.5</v>
      </c>
      <c r="G20" s="24">
        <v>577.6</v>
      </c>
      <c r="H20" s="25">
        <v>750.358</v>
      </c>
      <c r="I20" s="20">
        <v>2031.045</v>
      </c>
      <c r="J20" s="20">
        <v>4396</v>
      </c>
      <c r="K20" s="12">
        <v>901.5</v>
      </c>
      <c r="L20" s="11">
        <v>779.9</v>
      </c>
      <c r="M20" s="13">
        <v>736.1</v>
      </c>
    </row>
    <row r="21" spans="1:13" ht="39">
      <c r="A21" s="5" t="s">
        <v>17</v>
      </c>
      <c r="B21" s="20">
        <v>38.1</v>
      </c>
      <c r="C21" s="12">
        <v>179.625</v>
      </c>
      <c r="D21" s="11">
        <v>523.367</v>
      </c>
      <c r="E21" s="12">
        <v>201.483</v>
      </c>
      <c r="F21" s="20" t="s">
        <v>7</v>
      </c>
      <c r="G21" s="24">
        <v>293.5</v>
      </c>
      <c r="H21" s="25">
        <v>292.787</v>
      </c>
      <c r="I21" s="20">
        <v>406.319</v>
      </c>
      <c r="J21" s="20">
        <v>267.9</v>
      </c>
      <c r="K21" s="12">
        <v>232</v>
      </c>
      <c r="L21" s="11">
        <v>93.4</v>
      </c>
      <c r="M21" s="13">
        <v>162.5</v>
      </c>
    </row>
    <row r="22" spans="1:13" ht="26.25">
      <c r="A22" s="5" t="s">
        <v>18</v>
      </c>
      <c r="B22" s="20">
        <v>84.4</v>
      </c>
      <c r="C22" s="12">
        <v>144.309</v>
      </c>
      <c r="D22" s="11">
        <v>70.439</v>
      </c>
      <c r="E22" s="12">
        <v>74.228</v>
      </c>
      <c r="F22" s="20">
        <v>71.4</v>
      </c>
      <c r="G22" s="24">
        <v>82.3</v>
      </c>
      <c r="H22" s="25">
        <v>158.882</v>
      </c>
      <c r="I22" s="20">
        <v>111.41</v>
      </c>
      <c r="J22" s="20">
        <v>290.5</v>
      </c>
      <c r="K22" s="12">
        <v>158.7</v>
      </c>
      <c r="L22" s="11">
        <v>669.5</v>
      </c>
      <c r="M22" s="13">
        <v>197.4</v>
      </c>
    </row>
    <row r="23" spans="1:13" ht="40.5" customHeight="1">
      <c r="A23" s="5" t="s">
        <v>19</v>
      </c>
      <c r="B23" s="20">
        <v>26.7</v>
      </c>
      <c r="C23" s="12">
        <v>109.957</v>
      </c>
      <c r="D23" s="11">
        <v>261.741</v>
      </c>
      <c r="E23" s="12">
        <v>221.708</v>
      </c>
      <c r="F23" s="20">
        <v>331.3</v>
      </c>
      <c r="G23" s="24">
        <v>227.7</v>
      </c>
      <c r="H23" s="25">
        <v>152.931</v>
      </c>
      <c r="I23" s="20">
        <v>210.957</v>
      </c>
      <c r="J23" s="20">
        <v>277</v>
      </c>
      <c r="K23" s="12">
        <v>328.6</v>
      </c>
      <c r="L23" s="11">
        <v>259</v>
      </c>
      <c r="M23" s="13">
        <v>732.2</v>
      </c>
    </row>
    <row r="24" spans="1:13" ht="26.25">
      <c r="A24" s="5" t="s">
        <v>20</v>
      </c>
      <c r="B24" s="20">
        <v>84.8</v>
      </c>
      <c r="C24" s="12">
        <v>84.052</v>
      </c>
      <c r="D24" s="11">
        <v>55.838</v>
      </c>
      <c r="E24" s="12">
        <v>101.688</v>
      </c>
      <c r="F24" s="20">
        <v>45.8</v>
      </c>
      <c r="G24" s="24">
        <v>87.4</v>
      </c>
      <c r="H24" s="25" t="s">
        <v>7</v>
      </c>
      <c r="I24" s="20">
        <v>237.457</v>
      </c>
      <c r="J24" s="20">
        <v>205.7</v>
      </c>
      <c r="K24" s="12">
        <v>219.9</v>
      </c>
      <c r="L24" s="11">
        <v>266.5</v>
      </c>
      <c r="M24" s="13">
        <v>594</v>
      </c>
    </row>
    <row r="25" spans="1:13" ht="14.25">
      <c r="A25" s="5" t="s">
        <v>21</v>
      </c>
      <c r="B25" s="20">
        <v>247.8</v>
      </c>
      <c r="C25" s="12">
        <v>179.454</v>
      </c>
      <c r="D25" s="11">
        <v>165.499</v>
      </c>
      <c r="E25" s="12">
        <v>205.06</v>
      </c>
      <c r="F25" s="20">
        <v>153.6</v>
      </c>
      <c r="G25" s="24">
        <v>255.6</v>
      </c>
      <c r="H25" s="25">
        <v>245.492</v>
      </c>
      <c r="I25" s="20">
        <v>203.691</v>
      </c>
      <c r="J25" s="20">
        <v>189.9</v>
      </c>
      <c r="K25" s="12" t="s">
        <v>7</v>
      </c>
      <c r="L25" s="11">
        <v>94.4</v>
      </c>
      <c r="M25" s="13">
        <v>1800.7</v>
      </c>
    </row>
    <row r="26" spans="1:13" ht="26.25">
      <c r="A26" s="2" t="s">
        <v>23</v>
      </c>
      <c r="B26" s="20">
        <v>983.7</v>
      </c>
      <c r="C26" s="12">
        <v>2027.844</v>
      </c>
      <c r="D26" s="11">
        <v>1166.433</v>
      </c>
      <c r="E26" s="12">
        <v>1701.053</v>
      </c>
      <c r="F26" s="20">
        <v>3880.4</v>
      </c>
      <c r="G26" s="24">
        <v>2575.3</v>
      </c>
      <c r="H26" s="25">
        <v>3217.68</v>
      </c>
      <c r="I26" s="20">
        <v>6337.503</v>
      </c>
      <c r="J26" s="20">
        <v>2655.5</v>
      </c>
      <c r="K26" s="12">
        <v>2443.5</v>
      </c>
      <c r="L26" s="11">
        <v>1010.9</v>
      </c>
      <c r="M26" s="13">
        <v>1178.7</v>
      </c>
    </row>
    <row r="27" spans="1:13" ht="14.25">
      <c r="A27" s="2" t="s">
        <v>24</v>
      </c>
      <c r="B27" s="20">
        <v>90</v>
      </c>
      <c r="C27" s="12">
        <v>77.072</v>
      </c>
      <c r="D27" s="11">
        <v>331.508</v>
      </c>
      <c r="E27" s="12">
        <v>257.459</v>
      </c>
      <c r="F27" s="20">
        <v>353.5</v>
      </c>
      <c r="G27" s="24">
        <v>178</v>
      </c>
      <c r="H27" s="25">
        <v>621.757</v>
      </c>
      <c r="I27" s="20">
        <v>462.953</v>
      </c>
      <c r="J27" s="20">
        <v>1794.5</v>
      </c>
      <c r="K27" s="12">
        <v>229.1</v>
      </c>
      <c r="L27" s="11">
        <v>312.7</v>
      </c>
      <c r="M27" s="13">
        <v>120.7</v>
      </c>
    </row>
    <row r="28" spans="1:13" ht="52.5">
      <c r="A28" s="2" t="s">
        <v>25</v>
      </c>
      <c r="B28" s="20">
        <v>182.7</v>
      </c>
      <c r="C28" s="12">
        <v>288.756</v>
      </c>
      <c r="D28" s="11">
        <v>337.27</v>
      </c>
      <c r="E28" s="12">
        <v>458.299</v>
      </c>
      <c r="F28" s="20">
        <v>547.4</v>
      </c>
      <c r="G28" s="24">
        <v>1919.9</v>
      </c>
      <c r="H28" s="25">
        <v>1316.738</v>
      </c>
      <c r="I28" s="20">
        <v>1217.07</v>
      </c>
      <c r="J28" s="20">
        <v>1078</v>
      </c>
      <c r="K28" s="12">
        <v>899.4</v>
      </c>
      <c r="L28" s="11">
        <v>1419.6</v>
      </c>
      <c r="M28" s="13">
        <v>978.9</v>
      </c>
    </row>
    <row r="29" spans="1:13" ht="14.25">
      <c r="A29" s="6" t="s">
        <v>9</v>
      </c>
      <c r="B29" s="20"/>
      <c r="C29" s="12"/>
      <c r="D29" s="11"/>
      <c r="E29" s="12"/>
      <c r="F29" s="20"/>
      <c r="G29" s="24"/>
      <c r="H29" s="25"/>
      <c r="I29" s="20"/>
      <c r="J29" s="20"/>
      <c r="K29" s="12"/>
      <c r="L29" s="11"/>
      <c r="M29" s="13"/>
    </row>
    <row r="30" spans="1:13" ht="40.5" customHeight="1">
      <c r="A30" s="5" t="s">
        <v>26</v>
      </c>
      <c r="B30" s="20">
        <v>33.243</v>
      </c>
      <c r="C30" s="12">
        <v>85.084</v>
      </c>
      <c r="D30" s="11">
        <v>57.411</v>
      </c>
      <c r="E30" s="12">
        <v>214.206</v>
      </c>
      <c r="F30" s="20">
        <v>206.7</v>
      </c>
      <c r="G30" s="24">
        <v>179.425</v>
      </c>
      <c r="H30" s="25">
        <v>553.413</v>
      </c>
      <c r="I30" s="20">
        <v>175.062</v>
      </c>
      <c r="J30" s="20">
        <v>255.666</v>
      </c>
      <c r="K30" s="12">
        <v>159.758</v>
      </c>
      <c r="L30" s="11">
        <v>218.306</v>
      </c>
      <c r="M30" s="13">
        <v>148.551</v>
      </c>
    </row>
    <row r="31" spans="1:13" ht="53.25">
      <c r="A31" s="8" t="s">
        <v>27</v>
      </c>
      <c r="B31" s="28">
        <v>23.496</v>
      </c>
      <c r="C31" s="26">
        <v>45.587</v>
      </c>
      <c r="D31" s="26">
        <v>98.303</v>
      </c>
      <c r="E31" s="26">
        <v>31.052</v>
      </c>
      <c r="F31" s="28">
        <v>44.8</v>
      </c>
      <c r="G31" s="28">
        <v>67.455</v>
      </c>
      <c r="H31" s="28">
        <v>79.998</v>
      </c>
      <c r="I31" s="28">
        <v>195.242</v>
      </c>
      <c r="J31" s="28">
        <v>108.142</v>
      </c>
      <c r="K31" s="26">
        <v>118.638</v>
      </c>
      <c r="L31" s="26">
        <v>186.361</v>
      </c>
      <c r="M31" s="26">
        <v>242.377</v>
      </c>
    </row>
    <row r="32" spans="1:13" ht="66">
      <c r="A32" s="8" t="s">
        <v>28</v>
      </c>
      <c r="B32" s="28">
        <v>125.917</v>
      </c>
      <c r="C32" s="26">
        <v>158.085</v>
      </c>
      <c r="D32" s="26">
        <v>181.556</v>
      </c>
      <c r="E32" s="26">
        <v>213.041</v>
      </c>
      <c r="F32" s="28">
        <v>295.8</v>
      </c>
      <c r="G32" s="28">
        <v>1672.976</v>
      </c>
      <c r="H32" s="28">
        <v>683.327</v>
      </c>
      <c r="I32" s="28">
        <v>846.766</v>
      </c>
      <c r="J32" s="28">
        <v>714.175</v>
      </c>
      <c r="K32" s="26">
        <v>620.966</v>
      </c>
      <c r="L32" s="26">
        <v>1014.938</v>
      </c>
      <c r="M32" s="26">
        <v>587.931</v>
      </c>
    </row>
    <row r="33" spans="1:13" ht="14.25">
      <c r="A33" s="7" t="s">
        <v>29</v>
      </c>
      <c r="B33" s="28">
        <v>36.42</v>
      </c>
      <c r="C33" s="26">
        <v>33.304</v>
      </c>
      <c r="D33" s="26">
        <v>100.69</v>
      </c>
      <c r="E33" s="26">
        <v>304.201</v>
      </c>
      <c r="F33" s="28">
        <v>149.9</v>
      </c>
      <c r="G33" s="28">
        <v>300.165</v>
      </c>
      <c r="H33" s="28">
        <v>377.851</v>
      </c>
      <c r="I33" s="28">
        <v>131.704</v>
      </c>
      <c r="J33" s="28">
        <v>169.472</v>
      </c>
      <c r="K33" s="26">
        <v>226.61</v>
      </c>
      <c r="L33" s="26">
        <v>62.892</v>
      </c>
      <c r="M33" s="26">
        <v>31</v>
      </c>
    </row>
    <row r="34" spans="1:13" ht="14.25">
      <c r="A34" s="7" t="s">
        <v>30</v>
      </c>
      <c r="B34" s="28">
        <v>3281.989</v>
      </c>
      <c r="C34" s="26">
        <v>3782.617</v>
      </c>
      <c r="D34" s="26">
        <v>5596.258</v>
      </c>
      <c r="E34" s="26">
        <v>6336.649</v>
      </c>
      <c r="F34" s="28">
        <v>7696.3</v>
      </c>
      <c r="G34" s="28">
        <v>13729.795</v>
      </c>
      <c r="H34" s="28">
        <v>9237.638</v>
      </c>
      <c r="I34" s="28">
        <v>5659.649</v>
      </c>
      <c r="J34" s="28">
        <v>8795.482</v>
      </c>
      <c r="K34" s="26">
        <v>23725.964</v>
      </c>
      <c r="L34" s="26">
        <v>29735.828</v>
      </c>
      <c r="M34" s="26">
        <v>43291.644</v>
      </c>
    </row>
    <row r="35" spans="1:13" ht="14.25">
      <c r="A35" s="8" t="s">
        <v>31</v>
      </c>
      <c r="B35" s="28">
        <v>489.699</v>
      </c>
      <c r="C35" s="26">
        <v>945.299</v>
      </c>
      <c r="D35" s="26">
        <v>1200.179</v>
      </c>
      <c r="E35" s="26">
        <v>1570.629</v>
      </c>
      <c r="F35" s="28">
        <v>750</v>
      </c>
      <c r="G35" s="28">
        <v>1180.319</v>
      </c>
      <c r="H35" s="28">
        <v>1934.859</v>
      </c>
      <c r="I35" s="28">
        <v>1211.71</v>
      </c>
      <c r="J35" s="28">
        <v>1201.585</v>
      </c>
      <c r="K35" s="26">
        <v>1832.04</v>
      </c>
      <c r="L35" s="26">
        <v>1297.199</v>
      </c>
      <c r="M35" s="26">
        <v>1251.633</v>
      </c>
    </row>
    <row r="36" spans="1:13" ht="14.25">
      <c r="A36" s="7" t="s">
        <v>32</v>
      </c>
      <c r="B36" s="28">
        <v>0.764</v>
      </c>
      <c r="C36" s="26">
        <v>0.651</v>
      </c>
      <c r="D36" s="26">
        <v>6.067</v>
      </c>
      <c r="E36" s="26">
        <v>400.733</v>
      </c>
      <c r="F36" s="28">
        <v>671.1</v>
      </c>
      <c r="G36" s="28">
        <v>183.688</v>
      </c>
      <c r="H36" s="28">
        <v>220.296</v>
      </c>
      <c r="I36" s="28">
        <v>692.595</v>
      </c>
      <c r="J36" s="28">
        <v>237.114</v>
      </c>
      <c r="K36" s="26">
        <v>355.185</v>
      </c>
      <c r="L36" s="26">
        <v>166.467</v>
      </c>
      <c r="M36" s="26">
        <v>100.353</v>
      </c>
    </row>
    <row r="37" spans="1:13" ht="24.75" customHeight="1">
      <c r="A37" s="7" t="s">
        <v>33</v>
      </c>
      <c r="B37" s="28">
        <v>991.856</v>
      </c>
      <c r="C37" s="26">
        <v>1409.978</v>
      </c>
      <c r="D37" s="26">
        <v>2716.132</v>
      </c>
      <c r="E37" s="26">
        <v>3017.391</v>
      </c>
      <c r="F37" s="28">
        <v>3622.8</v>
      </c>
      <c r="G37" s="28">
        <v>2646.572</v>
      </c>
      <c r="H37" s="28">
        <v>2260.131</v>
      </c>
      <c r="I37" s="28">
        <v>2377.874</v>
      </c>
      <c r="J37" s="28">
        <v>2824.33</v>
      </c>
      <c r="K37" s="26">
        <v>5132.401</v>
      </c>
      <c r="L37" s="26">
        <v>4396.996</v>
      </c>
      <c r="M37" s="26">
        <v>3821.375</v>
      </c>
    </row>
    <row r="38" spans="1:13" ht="39.75">
      <c r="A38" s="7" t="s">
        <v>34</v>
      </c>
      <c r="B38" s="28">
        <v>87.152</v>
      </c>
      <c r="C38" s="26">
        <v>93.621</v>
      </c>
      <c r="D38" s="26">
        <v>168.698</v>
      </c>
      <c r="E38" s="26">
        <v>532.42</v>
      </c>
      <c r="F38" s="28">
        <v>385.9</v>
      </c>
      <c r="G38" s="28">
        <v>501.419</v>
      </c>
      <c r="H38" s="28">
        <v>492.205</v>
      </c>
      <c r="I38" s="28">
        <v>530.366</v>
      </c>
      <c r="J38" s="28">
        <v>971.399</v>
      </c>
      <c r="K38" s="26">
        <v>1020.392</v>
      </c>
      <c r="L38" s="26">
        <v>1012.655</v>
      </c>
      <c r="M38" s="26">
        <v>817.374</v>
      </c>
    </row>
    <row r="39" spans="1:13" ht="14.25">
      <c r="A39" s="7" t="s">
        <v>35</v>
      </c>
      <c r="B39" s="28">
        <v>81.217</v>
      </c>
      <c r="C39" s="26">
        <v>104.045</v>
      </c>
      <c r="D39" s="26">
        <v>104.198</v>
      </c>
      <c r="E39" s="26">
        <v>92.627</v>
      </c>
      <c r="F39" s="28">
        <v>213.9</v>
      </c>
      <c r="G39" s="28">
        <v>190.124</v>
      </c>
      <c r="H39" s="28">
        <v>429.286</v>
      </c>
      <c r="I39" s="28">
        <v>296.353</v>
      </c>
      <c r="J39" s="28">
        <v>332.739</v>
      </c>
      <c r="K39" s="26">
        <v>255.191</v>
      </c>
      <c r="L39" s="26">
        <v>482.22</v>
      </c>
      <c r="M39" s="26">
        <v>959.398</v>
      </c>
    </row>
    <row r="40" spans="1:13" ht="27">
      <c r="A40" s="7" t="s">
        <v>36</v>
      </c>
      <c r="B40" s="28">
        <v>168.686</v>
      </c>
      <c r="C40" s="26">
        <v>284.697</v>
      </c>
      <c r="D40" s="26">
        <v>293.389</v>
      </c>
      <c r="E40" s="26">
        <v>816.818</v>
      </c>
      <c r="F40" s="28">
        <v>819.5</v>
      </c>
      <c r="G40" s="28">
        <v>288.045</v>
      </c>
      <c r="H40" s="28">
        <v>695.612</v>
      </c>
      <c r="I40" s="28">
        <v>1618.796</v>
      </c>
      <c r="J40" s="28">
        <v>3173.432</v>
      </c>
      <c r="K40" s="26">
        <v>962.965</v>
      </c>
      <c r="L40" s="26">
        <v>393.188</v>
      </c>
      <c r="M40" s="26">
        <v>616.363</v>
      </c>
    </row>
    <row r="41" spans="1:13" ht="39.75">
      <c r="A41" s="9" t="s">
        <v>37</v>
      </c>
      <c r="B41" s="29">
        <v>147.664</v>
      </c>
      <c r="C41" s="27">
        <v>72.416</v>
      </c>
      <c r="D41" s="27">
        <v>235.465</v>
      </c>
      <c r="E41" s="27">
        <v>417.957</v>
      </c>
      <c r="F41" s="29">
        <v>544.1</v>
      </c>
      <c r="G41" s="29">
        <v>219.15</v>
      </c>
      <c r="H41" s="29">
        <v>495.655</v>
      </c>
      <c r="I41" s="29">
        <v>712.573</v>
      </c>
      <c r="J41" s="29">
        <v>1207.561</v>
      </c>
      <c r="K41" s="27">
        <v>435.832</v>
      </c>
      <c r="L41" s="27">
        <v>639.285</v>
      </c>
      <c r="M41" s="27">
        <v>353.776</v>
      </c>
    </row>
  </sheetData>
  <sheetProtection/>
  <mergeCells count="3">
    <mergeCell ref="A1:M1"/>
    <mergeCell ref="A2:M2"/>
    <mergeCell ref="A4:M4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0" customWidth="1"/>
    <col min="2" max="2" width="9.140625" style="21" customWidth="1"/>
  </cols>
  <sheetData>
    <row r="1" spans="1:7" ht="27.75" customHeight="1">
      <c r="A1" s="63" t="s">
        <v>38</v>
      </c>
      <c r="B1" s="63"/>
      <c r="C1" s="63"/>
      <c r="D1" s="63"/>
      <c r="E1" s="63"/>
      <c r="F1" s="63"/>
      <c r="G1" s="63"/>
    </row>
    <row r="2" spans="1:7" ht="24.75" customHeight="1">
      <c r="A2" s="64" t="s">
        <v>22</v>
      </c>
      <c r="B2" s="64"/>
      <c r="C2" s="64"/>
      <c r="D2" s="64"/>
      <c r="E2" s="64"/>
      <c r="F2" s="64"/>
      <c r="G2" s="64"/>
    </row>
    <row r="3" spans="1:2" ht="14.25" customHeight="1">
      <c r="A3" s="1"/>
      <c r="B3" s="17"/>
    </row>
    <row r="4" spans="1:7" ht="15" customHeight="1">
      <c r="A4" s="30"/>
      <c r="B4" s="30"/>
      <c r="C4" s="30"/>
      <c r="D4" s="30"/>
      <c r="G4" s="31" t="s">
        <v>0</v>
      </c>
    </row>
    <row r="5" spans="1:7" s="4" customFormat="1" ht="20.25" customHeight="1">
      <c r="A5" s="32"/>
      <c r="B5" s="32">
        <v>2017</v>
      </c>
      <c r="C5" s="32">
        <v>2018</v>
      </c>
      <c r="D5" s="32">
        <v>2019</v>
      </c>
      <c r="E5" s="32">
        <v>2020</v>
      </c>
      <c r="F5" s="32">
        <v>2021</v>
      </c>
      <c r="G5" s="32">
        <v>2022</v>
      </c>
    </row>
    <row r="6" spans="1:7" ht="26.25">
      <c r="A6" s="33" t="s">
        <v>2</v>
      </c>
      <c r="B6" s="34">
        <v>62787.4</v>
      </c>
      <c r="C6" s="35">
        <v>54434.6</v>
      </c>
      <c r="D6" s="35">
        <v>41119.4</v>
      </c>
      <c r="E6" s="35">
        <v>38593.1</v>
      </c>
      <c r="F6" s="35">
        <v>36071.9</v>
      </c>
      <c r="G6" s="35">
        <v>45882.3</v>
      </c>
    </row>
    <row r="7" spans="1:7" ht="14.25">
      <c r="A7" s="36" t="s">
        <v>1</v>
      </c>
      <c r="B7" s="37"/>
      <c r="C7" s="38"/>
      <c r="D7" s="39"/>
      <c r="E7" s="40"/>
      <c r="F7" s="40"/>
      <c r="G7" s="40"/>
    </row>
    <row r="8" spans="1:7" ht="27">
      <c r="A8" s="41" t="s">
        <v>39</v>
      </c>
      <c r="B8" s="37">
        <v>1079.403</v>
      </c>
      <c r="C8" s="42">
        <v>876.3</v>
      </c>
      <c r="D8" s="39">
        <v>1147.1</v>
      </c>
      <c r="E8" s="39">
        <v>1121.1</v>
      </c>
      <c r="F8" s="39">
        <v>1885.1</v>
      </c>
      <c r="G8" s="39">
        <v>1597.9</v>
      </c>
    </row>
    <row r="9" spans="1:7" ht="14.25">
      <c r="A9" s="41" t="s">
        <v>40</v>
      </c>
      <c r="B9" s="37" t="s">
        <v>7</v>
      </c>
      <c r="C9" s="39">
        <v>58</v>
      </c>
      <c r="D9" s="39" t="s">
        <v>7</v>
      </c>
      <c r="E9" s="39" t="s">
        <v>7</v>
      </c>
      <c r="F9" s="39" t="s">
        <v>7</v>
      </c>
      <c r="G9" s="39" t="s">
        <v>7</v>
      </c>
    </row>
    <row r="10" spans="1:7" ht="14.25">
      <c r="A10" s="43" t="s">
        <v>41</v>
      </c>
      <c r="B10" s="37">
        <v>8819.817</v>
      </c>
      <c r="C10" s="42">
        <v>17155.5</v>
      </c>
      <c r="D10" s="39">
        <v>10709.2</v>
      </c>
      <c r="E10" s="39">
        <v>15015</v>
      </c>
      <c r="F10" s="39">
        <v>13534.1</v>
      </c>
      <c r="G10" s="39">
        <v>13301.2</v>
      </c>
    </row>
    <row r="11" spans="1:7" ht="14.25">
      <c r="A11" s="44" t="s">
        <v>9</v>
      </c>
      <c r="B11" s="37"/>
      <c r="C11" s="42"/>
      <c r="D11" s="39"/>
      <c r="E11" s="39"/>
      <c r="F11" s="39"/>
      <c r="G11" s="39"/>
    </row>
    <row r="12" spans="1:7" ht="14.25">
      <c r="A12" s="44" t="s">
        <v>42</v>
      </c>
      <c r="B12" s="37">
        <v>295.957</v>
      </c>
      <c r="C12" s="42">
        <v>680.3</v>
      </c>
      <c r="D12" s="39">
        <v>398.8</v>
      </c>
      <c r="E12" s="39">
        <v>275.5</v>
      </c>
      <c r="F12" s="39">
        <v>551.8</v>
      </c>
      <c r="G12" s="39">
        <v>611.2</v>
      </c>
    </row>
    <row r="13" spans="1:7" ht="14.25">
      <c r="A13" s="44" t="s">
        <v>43</v>
      </c>
      <c r="B13" s="37">
        <v>96.495</v>
      </c>
      <c r="C13" s="42">
        <v>8.4</v>
      </c>
      <c r="D13" s="39" t="s">
        <v>7</v>
      </c>
      <c r="E13" s="39" t="s">
        <v>7</v>
      </c>
      <c r="F13" s="39" t="s">
        <v>5</v>
      </c>
      <c r="G13" s="39" t="s">
        <v>7</v>
      </c>
    </row>
    <row r="14" spans="1:7" ht="14.25">
      <c r="A14" s="44" t="s">
        <v>44</v>
      </c>
      <c r="B14" s="37" t="s">
        <v>7</v>
      </c>
      <c r="C14" s="42" t="s">
        <v>7</v>
      </c>
      <c r="D14" s="39" t="s">
        <v>7</v>
      </c>
      <c r="E14" s="39" t="s">
        <v>7</v>
      </c>
      <c r="F14" s="39" t="s">
        <v>7</v>
      </c>
      <c r="G14" s="39" t="s">
        <v>7</v>
      </c>
    </row>
    <row r="15" spans="1:7" ht="14.25">
      <c r="A15" s="44" t="s">
        <v>45</v>
      </c>
      <c r="B15" s="37" t="s">
        <v>5</v>
      </c>
      <c r="C15" s="42" t="s">
        <v>5</v>
      </c>
      <c r="D15" s="39" t="s">
        <v>7</v>
      </c>
      <c r="E15" s="39" t="s">
        <v>5</v>
      </c>
      <c r="F15" s="39" t="s">
        <v>5</v>
      </c>
      <c r="G15" s="39" t="s">
        <v>5</v>
      </c>
    </row>
    <row r="16" spans="1:7" ht="66">
      <c r="A16" s="44" t="s">
        <v>46</v>
      </c>
      <c r="B16" s="37">
        <v>1671.984</v>
      </c>
      <c r="C16" s="42">
        <v>4243.5</v>
      </c>
      <c r="D16" s="39">
        <v>1841.8</v>
      </c>
      <c r="E16" s="39">
        <v>2863.2</v>
      </c>
      <c r="F16" s="39">
        <v>1478</v>
      </c>
      <c r="G16" s="39">
        <v>1003.3</v>
      </c>
    </row>
    <row r="17" spans="1:7" ht="27">
      <c r="A17" s="44" t="s">
        <v>47</v>
      </c>
      <c r="B17" s="37">
        <v>285.761</v>
      </c>
      <c r="C17" s="42">
        <v>216.9</v>
      </c>
      <c r="D17" s="39">
        <v>163.7</v>
      </c>
      <c r="E17" s="39">
        <v>199.2</v>
      </c>
      <c r="F17" s="39">
        <v>558.5</v>
      </c>
      <c r="G17" s="39">
        <v>427.5</v>
      </c>
    </row>
    <row r="18" spans="1:7" ht="27">
      <c r="A18" s="44" t="s">
        <v>48</v>
      </c>
      <c r="B18" s="37">
        <v>523.467</v>
      </c>
      <c r="C18" s="42">
        <v>120.8</v>
      </c>
      <c r="D18" s="39" t="s">
        <v>7</v>
      </c>
      <c r="E18" s="39">
        <v>135.4</v>
      </c>
      <c r="F18" s="39" t="s">
        <v>7</v>
      </c>
      <c r="G18" s="39" t="s">
        <v>7</v>
      </c>
    </row>
    <row r="19" spans="1:7" ht="27">
      <c r="A19" s="44" t="s">
        <v>49</v>
      </c>
      <c r="B19" s="37" t="s">
        <v>7</v>
      </c>
      <c r="C19" s="39">
        <v>8147</v>
      </c>
      <c r="D19" s="39">
        <v>6555.4</v>
      </c>
      <c r="E19" s="39">
        <v>9503.3</v>
      </c>
      <c r="F19" s="39">
        <v>7999.9</v>
      </c>
      <c r="G19" s="39">
        <v>8919.7</v>
      </c>
    </row>
    <row r="20" spans="1:7" ht="27">
      <c r="A20" s="44" t="s">
        <v>50</v>
      </c>
      <c r="B20" s="37" t="s">
        <v>7</v>
      </c>
      <c r="C20" s="42" t="s">
        <v>7</v>
      </c>
      <c r="D20" s="39" t="s">
        <v>7</v>
      </c>
      <c r="E20" s="39" t="s">
        <v>7</v>
      </c>
      <c r="F20" s="39" t="s">
        <v>7</v>
      </c>
      <c r="G20" s="39" t="s">
        <v>7</v>
      </c>
    </row>
    <row r="21" spans="1:7" ht="39.75">
      <c r="A21" s="44" t="s">
        <v>51</v>
      </c>
      <c r="B21" s="37">
        <v>999.713</v>
      </c>
      <c r="C21" s="42">
        <v>2094.9</v>
      </c>
      <c r="D21" s="39">
        <v>653.9</v>
      </c>
      <c r="E21" s="39">
        <v>893.4</v>
      </c>
      <c r="F21" s="39">
        <v>1142</v>
      </c>
      <c r="G21" s="39">
        <v>802.2</v>
      </c>
    </row>
    <row r="22" spans="1:7" ht="14.25">
      <c r="A22" s="44" t="s">
        <v>52</v>
      </c>
      <c r="B22" s="37" t="s">
        <v>7</v>
      </c>
      <c r="C22" s="42" t="s">
        <v>7</v>
      </c>
      <c r="D22" s="39" t="s">
        <v>7</v>
      </c>
      <c r="E22" s="39" t="s">
        <v>7</v>
      </c>
      <c r="F22" s="39" t="s">
        <v>7</v>
      </c>
      <c r="G22" s="39" t="s">
        <v>7</v>
      </c>
    </row>
    <row r="23" spans="1:7" ht="39.75">
      <c r="A23" s="44" t="s">
        <v>53</v>
      </c>
      <c r="B23" s="37">
        <v>304.331</v>
      </c>
      <c r="C23" s="42">
        <v>248.7</v>
      </c>
      <c r="D23" s="39">
        <v>165.9</v>
      </c>
      <c r="E23" s="39">
        <v>125.9</v>
      </c>
      <c r="F23" s="39">
        <v>84.5</v>
      </c>
      <c r="G23" s="39">
        <v>64.6</v>
      </c>
    </row>
    <row r="24" spans="1:7" ht="27">
      <c r="A24" s="44" t="s">
        <v>54</v>
      </c>
      <c r="B24" s="37">
        <v>230.093</v>
      </c>
      <c r="C24" s="42">
        <v>229.9</v>
      </c>
      <c r="D24" s="39">
        <v>91.9</v>
      </c>
      <c r="E24" s="39">
        <v>120.9</v>
      </c>
      <c r="F24" s="39">
        <v>107.8</v>
      </c>
      <c r="G24" s="39">
        <v>237.8</v>
      </c>
    </row>
    <row r="25" spans="1:7" ht="27">
      <c r="A25" s="44" t="s">
        <v>55</v>
      </c>
      <c r="B25" s="37">
        <v>65.015</v>
      </c>
      <c r="C25" s="42">
        <v>82.4</v>
      </c>
      <c r="D25" s="39">
        <v>38.2</v>
      </c>
      <c r="E25" s="39">
        <v>106.3</v>
      </c>
      <c r="F25" s="39">
        <v>131.3</v>
      </c>
      <c r="G25" s="39">
        <v>72.7</v>
      </c>
    </row>
    <row r="26" spans="1:7" ht="39.75">
      <c r="A26" s="44" t="s">
        <v>56</v>
      </c>
      <c r="B26" s="37">
        <v>150.251</v>
      </c>
      <c r="C26" s="42">
        <v>141.6</v>
      </c>
      <c r="D26" s="39">
        <v>150.6</v>
      </c>
      <c r="E26" s="39">
        <v>70.9</v>
      </c>
      <c r="F26" s="39">
        <v>74.9</v>
      </c>
      <c r="G26" s="39">
        <v>67</v>
      </c>
    </row>
    <row r="27" spans="1:7" ht="27">
      <c r="A27" s="44" t="s">
        <v>57</v>
      </c>
      <c r="B27" s="37">
        <v>42.367</v>
      </c>
      <c r="C27" s="42">
        <v>44.4</v>
      </c>
      <c r="D27" s="39" t="s">
        <v>7</v>
      </c>
      <c r="E27" s="39">
        <v>77.7</v>
      </c>
      <c r="F27" s="39">
        <v>108.6</v>
      </c>
      <c r="G27" s="39" t="s">
        <v>7</v>
      </c>
    </row>
    <row r="28" spans="1:7" ht="27">
      <c r="A28" s="44" t="s">
        <v>58</v>
      </c>
      <c r="B28" s="37" t="s">
        <v>7</v>
      </c>
      <c r="C28" s="39">
        <v>55</v>
      </c>
      <c r="D28" s="39" t="s">
        <v>7</v>
      </c>
      <c r="E28" s="39" t="s">
        <v>7</v>
      </c>
      <c r="F28" s="39">
        <v>88</v>
      </c>
      <c r="G28" s="39" t="s">
        <v>7</v>
      </c>
    </row>
    <row r="29" spans="1:7" ht="14.25">
      <c r="A29" s="44" t="s">
        <v>59</v>
      </c>
      <c r="B29" s="37">
        <v>111.913</v>
      </c>
      <c r="C29" s="42">
        <v>202.9</v>
      </c>
      <c r="D29" s="39" t="s">
        <v>7</v>
      </c>
      <c r="E29" s="39">
        <v>180.1</v>
      </c>
      <c r="F29" s="39">
        <v>135.1</v>
      </c>
      <c r="G29" s="39">
        <v>287.1</v>
      </c>
    </row>
    <row r="30" spans="1:7" ht="27">
      <c r="A30" s="44" t="s">
        <v>60</v>
      </c>
      <c r="B30" s="37" t="s">
        <v>7</v>
      </c>
      <c r="C30" s="42" t="s">
        <v>7</v>
      </c>
      <c r="D30" s="39" t="s">
        <v>7</v>
      </c>
      <c r="E30" s="39" t="s">
        <v>7</v>
      </c>
      <c r="F30" s="39" t="s">
        <v>7</v>
      </c>
      <c r="G30" s="39" t="s">
        <v>7</v>
      </c>
    </row>
    <row r="31" spans="1:7" ht="27">
      <c r="A31" s="44" t="s">
        <v>61</v>
      </c>
      <c r="B31" s="37">
        <v>404.196</v>
      </c>
      <c r="C31" s="42" t="s">
        <v>7</v>
      </c>
      <c r="D31" s="39">
        <v>100.2</v>
      </c>
      <c r="E31" s="39">
        <v>232.8</v>
      </c>
      <c r="F31" s="39">
        <v>711</v>
      </c>
      <c r="G31" s="39">
        <v>238.2</v>
      </c>
    </row>
    <row r="32" spans="1:7" ht="39.75">
      <c r="A32" s="41" t="s">
        <v>62</v>
      </c>
      <c r="B32" s="45">
        <v>2596.475</v>
      </c>
      <c r="C32" s="39">
        <v>3336</v>
      </c>
      <c r="D32" s="39">
        <v>2178.4</v>
      </c>
      <c r="E32" s="39">
        <v>3184.6</v>
      </c>
      <c r="F32" s="39">
        <v>2626</v>
      </c>
      <c r="G32" s="39">
        <v>3588.3</v>
      </c>
    </row>
    <row r="33" spans="1:7" ht="53.25">
      <c r="A33" s="41" t="s">
        <v>63</v>
      </c>
      <c r="B33" s="45">
        <v>299.567</v>
      </c>
      <c r="C33" s="42">
        <v>123.2</v>
      </c>
      <c r="D33" s="39">
        <v>366.9</v>
      </c>
      <c r="E33" s="39">
        <v>276.4</v>
      </c>
      <c r="F33" s="39">
        <v>619.1</v>
      </c>
      <c r="G33" s="39">
        <v>842.2</v>
      </c>
    </row>
    <row r="34" spans="1:7" ht="14.25">
      <c r="A34" s="41" t="s">
        <v>64</v>
      </c>
      <c r="B34" s="45">
        <v>109.199</v>
      </c>
      <c r="C34" s="42">
        <v>40.2</v>
      </c>
      <c r="D34" s="39">
        <v>42.9</v>
      </c>
      <c r="E34" s="39">
        <v>393.7</v>
      </c>
      <c r="F34" s="39">
        <v>23.8</v>
      </c>
      <c r="G34" s="39">
        <v>119.4</v>
      </c>
    </row>
    <row r="35" spans="1:7" ht="39.75">
      <c r="A35" s="41" t="s">
        <v>65</v>
      </c>
      <c r="B35" s="45">
        <v>854.154</v>
      </c>
      <c r="C35" s="39">
        <v>1227</v>
      </c>
      <c r="D35" s="39">
        <v>1025.4</v>
      </c>
      <c r="E35" s="39">
        <v>1056.5</v>
      </c>
      <c r="F35" s="39">
        <v>2060</v>
      </c>
      <c r="G35" s="39">
        <v>2713.7</v>
      </c>
    </row>
    <row r="36" spans="1:7" ht="39.75">
      <c r="A36" s="44" t="s">
        <v>66</v>
      </c>
      <c r="B36" s="45" t="s">
        <v>7</v>
      </c>
      <c r="C36" s="42">
        <v>47.2</v>
      </c>
      <c r="D36" s="39" t="s">
        <v>7</v>
      </c>
      <c r="E36" s="39" t="s">
        <v>7</v>
      </c>
      <c r="F36" s="39" t="s">
        <v>7</v>
      </c>
      <c r="G36" s="39" t="s">
        <v>7</v>
      </c>
    </row>
    <row r="37" spans="1:7" ht="39.75">
      <c r="A37" s="44" t="s">
        <v>67</v>
      </c>
      <c r="B37" s="45">
        <v>269.523</v>
      </c>
      <c r="C37" s="42">
        <v>515.6</v>
      </c>
      <c r="D37" s="39">
        <v>413.7</v>
      </c>
      <c r="E37" s="39">
        <v>278.8</v>
      </c>
      <c r="F37" s="39">
        <v>968.8</v>
      </c>
      <c r="G37" s="39">
        <v>1971.9</v>
      </c>
    </row>
    <row r="38" spans="1:7" ht="39.75">
      <c r="A38" s="44" t="s">
        <v>68</v>
      </c>
      <c r="B38" s="45">
        <v>584.367</v>
      </c>
      <c r="C38" s="42">
        <v>664.2</v>
      </c>
      <c r="D38" s="39">
        <v>611.6</v>
      </c>
      <c r="E38" s="39">
        <v>772.4</v>
      </c>
      <c r="F38" s="39">
        <v>1084.5</v>
      </c>
      <c r="G38" s="39">
        <v>734.8</v>
      </c>
    </row>
    <row r="39" spans="1:7" ht="14.25">
      <c r="A39" s="41" t="s">
        <v>69</v>
      </c>
      <c r="B39" s="45">
        <v>41757.544</v>
      </c>
      <c r="C39" s="42">
        <v>25134.6</v>
      </c>
      <c r="D39" s="39">
        <v>18929.1</v>
      </c>
      <c r="E39" s="39">
        <v>9342.7</v>
      </c>
      <c r="F39" s="39">
        <v>4884.6</v>
      </c>
      <c r="G39" s="39">
        <v>6056.8</v>
      </c>
    </row>
    <row r="40" spans="1:7" ht="27">
      <c r="A40" s="46" t="s">
        <v>70</v>
      </c>
      <c r="B40" s="45">
        <v>62.475</v>
      </c>
      <c r="C40" s="39">
        <v>43</v>
      </c>
      <c r="D40" s="39">
        <v>79.4</v>
      </c>
      <c r="E40" s="39">
        <v>99.6</v>
      </c>
      <c r="F40" s="39">
        <v>338.4</v>
      </c>
      <c r="G40" s="39">
        <v>683.4</v>
      </c>
    </row>
    <row r="41" spans="1:7" ht="27">
      <c r="A41" s="41" t="s">
        <v>71</v>
      </c>
      <c r="B41" s="45">
        <v>983.318</v>
      </c>
      <c r="C41" s="42">
        <v>897.5</v>
      </c>
      <c r="D41" s="39">
        <v>948</v>
      </c>
      <c r="E41" s="39">
        <v>1102.7</v>
      </c>
      <c r="F41" s="39">
        <v>1057.3</v>
      </c>
      <c r="G41" s="39">
        <v>2053.6</v>
      </c>
    </row>
    <row r="42" spans="1:7" ht="14.25">
      <c r="A42" s="41" t="s">
        <v>72</v>
      </c>
      <c r="B42" s="45">
        <v>96.636</v>
      </c>
      <c r="C42" s="42">
        <v>210.9</v>
      </c>
      <c r="D42" s="39">
        <v>248</v>
      </c>
      <c r="E42" s="39">
        <v>219.1</v>
      </c>
      <c r="F42" s="39">
        <v>113.4</v>
      </c>
      <c r="G42" s="39">
        <v>145.3</v>
      </c>
    </row>
    <row r="43" spans="1:7" ht="27">
      <c r="A43" s="41" t="s">
        <v>73</v>
      </c>
      <c r="B43" s="45">
        <v>2849.085</v>
      </c>
      <c r="C43" s="42">
        <v>2539.7</v>
      </c>
      <c r="D43" s="39">
        <v>1542.6</v>
      </c>
      <c r="E43" s="39">
        <v>1503.9</v>
      </c>
      <c r="F43" s="39">
        <v>3564.8</v>
      </c>
      <c r="G43" s="39">
        <v>5558.2</v>
      </c>
    </row>
    <row r="44" spans="1:7" ht="27">
      <c r="A44" s="41" t="s">
        <v>74</v>
      </c>
      <c r="B44" s="45">
        <v>261.462</v>
      </c>
      <c r="C44" s="42">
        <v>345.4</v>
      </c>
      <c r="D44" s="39">
        <v>197.6</v>
      </c>
      <c r="E44" s="39">
        <v>190.6</v>
      </c>
      <c r="F44" s="39">
        <v>161.9</v>
      </c>
      <c r="G44" s="39">
        <v>328</v>
      </c>
    </row>
    <row r="45" spans="1:7" ht="39.75">
      <c r="A45" s="41" t="s">
        <v>75</v>
      </c>
      <c r="B45" s="45">
        <v>27.865</v>
      </c>
      <c r="C45" s="42">
        <v>217.6</v>
      </c>
      <c r="D45" s="39">
        <v>40.5</v>
      </c>
      <c r="E45" s="39">
        <v>32.9</v>
      </c>
      <c r="F45" s="39">
        <v>40.2</v>
      </c>
      <c r="G45" s="39">
        <v>31.2</v>
      </c>
    </row>
    <row r="46" spans="1:7" ht="39.75">
      <c r="A46" s="41" t="s">
        <v>76</v>
      </c>
      <c r="B46" s="45">
        <v>504.941</v>
      </c>
      <c r="C46" s="42">
        <v>568.8</v>
      </c>
      <c r="D46" s="39">
        <v>579.4</v>
      </c>
      <c r="E46" s="39">
        <v>549.9</v>
      </c>
      <c r="F46" s="39">
        <v>504.2</v>
      </c>
      <c r="G46" s="39">
        <v>1023.9</v>
      </c>
    </row>
    <row r="47" spans="1:7" ht="14.25">
      <c r="A47" s="41" t="s">
        <v>77</v>
      </c>
      <c r="B47" s="45">
        <v>1163.436</v>
      </c>
      <c r="C47" s="42">
        <v>596.1</v>
      </c>
      <c r="D47" s="39">
        <v>1035</v>
      </c>
      <c r="E47" s="39">
        <v>2050.2</v>
      </c>
      <c r="F47" s="39">
        <v>1829</v>
      </c>
      <c r="G47" s="39">
        <v>3636.5</v>
      </c>
    </row>
    <row r="48" spans="1:7" ht="27">
      <c r="A48" s="41" t="s">
        <v>78</v>
      </c>
      <c r="B48" s="45">
        <v>666.489</v>
      </c>
      <c r="C48" s="42">
        <v>695.1</v>
      </c>
      <c r="D48" s="39">
        <v>1203.6</v>
      </c>
      <c r="E48" s="39">
        <v>1414.1</v>
      </c>
      <c r="F48" s="39">
        <v>1376.6</v>
      </c>
      <c r="G48" s="39">
        <v>2469.4</v>
      </c>
    </row>
    <row r="49" spans="1:7" ht="39.75">
      <c r="A49" s="41" t="s">
        <v>79</v>
      </c>
      <c r="B49" s="45">
        <v>568.39</v>
      </c>
      <c r="C49" s="42">
        <v>363.8</v>
      </c>
      <c r="D49" s="39">
        <v>479.1</v>
      </c>
      <c r="E49" s="39">
        <v>982.2</v>
      </c>
      <c r="F49" s="39">
        <v>1327.9</v>
      </c>
      <c r="G49" s="39">
        <v>1583.6</v>
      </c>
    </row>
    <row r="50" spans="1:7" ht="14.25">
      <c r="A50" s="47" t="s">
        <v>80</v>
      </c>
      <c r="B50" s="48">
        <v>4.634</v>
      </c>
      <c r="C50" s="49">
        <v>5.9</v>
      </c>
      <c r="D50" s="50">
        <v>29</v>
      </c>
      <c r="E50" s="50">
        <v>29.7</v>
      </c>
      <c r="F50" s="50">
        <v>52.5</v>
      </c>
      <c r="G50" s="50">
        <v>114.3</v>
      </c>
    </row>
    <row r="51" spans="1:7" ht="45.75" customHeight="1">
      <c r="A51" s="65" t="s">
        <v>81</v>
      </c>
      <c r="B51" s="65"/>
      <c r="C51" s="65"/>
      <c r="D51" s="65"/>
      <c r="E51" s="65"/>
      <c r="F51" s="65"/>
      <c r="G51" s="65"/>
    </row>
  </sheetData>
  <sheetProtection/>
  <mergeCells count="3">
    <mergeCell ref="A1:G1"/>
    <mergeCell ref="A2:G2"/>
    <mergeCell ref="A51:G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 Г.А.</dc:creator>
  <cp:keywords/>
  <dc:description/>
  <cp:lastModifiedBy>Акимова Мария Петровна</cp:lastModifiedBy>
  <cp:lastPrinted>2019-11-11T12:53:54Z</cp:lastPrinted>
  <dcterms:created xsi:type="dcterms:W3CDTF">2016-09-20T09:16:22Z</dcterms:created>
  <dcterms:modified xsi:type="dcterms:W3CDTF">2023-12-20T10:25:11Z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